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08" windowWidth="15576" windowHeight="7308"/>
  </bookViews>
  <sheets>
    <sheet name="Annexure A1" sheetId="2" r:id="rId1"/>
  </sheets>
  <definedNames>
    <definedName name="_xlnm.Print_Area" localSheetId="0">'Annexure A1'!$A$1:$V$41</definedName>
    <definedName name="_xlnm.Print_Titles" localSheetId="0">'Annexure A1'!$2:$2</definedName>
  </definedNames>
  <calcPr calcId="145621"/>
</workbook>
</file>

<file path=xl/calcChain.xml><?xml version="1.0" encoding="utf-8"?>
<calcChain xmlns="http://schemas.openxmlformats.org/spreadsheetml/2006/main">
  <c r="T40" i="2" l="1"/>
  <c r="I40" i="2"/>
  <c r="T10" i="2"/>
  <c r="R10" i="2"/>
  <c r="P10" i="2"/>
  <c r="N10" i="2"/>
  <c r="L10" i="2"/>
  <c r="V15" i="2"/>
  <c r="T17" i="2"/>
  <c r="T7" i="2"/>
  <c r="T14" i="2"/>
  <c r="T6" i="2" l="1"/>
  <c r="V13" i="2" l="1"/>
  <c r="U9" i="2"/>
  <c r="U11" i="2"/>
  <c r="Q40" i="2"/>
  <c r="J40" i="2"/>
  <c r="AD39" i="2"/>
  <c r="V39" i="2"/>
  <c r="R39" i="2"/>
  <c r="P39" i="2"/>
  <c r="N39" i="2"/>
  <c r="L39" i="2"/>
  <c r="V38" i="2"/>
  <c r="R38" i="2"/>
  <c r="P38" i="2"/>
  <c r="N38" i="2"/>
  <c r="L38" i="2"/>
  <c r="U37" i="2"/>
  <c r="R37" i="2"/>
  <c r="P37" i="2"/>
  <c r="N37" i="2"/>
  <c r="L37" i="2"/>
  <c r="V36" i="2"/>
  <c r="R36" i="2"/>
  <c r="P36" i="2"/>
  <c r="N36" i="2"/>
  <c r="L36" i="2"/>
  <c r="V35" i="2"/>
  <c r="R35" i="2"/>
  <c r="P35" i="2"/>
  <c r="N35" i="2"/>
  <c r="L35" i="2"/>
  <c r="U34" i="2"/>
  <c r="R34" i="2"/>
  <c r="P34" i="2"/>
  <c r="N34" i="2"/>
  <c r="L34" i="2"/>
  <c r="T33" i="2"/>
  <c r="R33" i="2"/>
  <c r="P33" i="2"/>
  <c r="N33" i="2"/>
  <c r="L33" i="2"/>
  <c r="V32" i="2"/>
  <c r="R32" i="2"/>
  <c r="P32" i="2"/>
  <c r="N32" i="2"/>
  <c r="L32" i="2"/>
  <c r="U31" i="2"/>
  <c r="R31" i="2"/>
  <c r="P31" i="2"/>
  <c r="N31" i="2"/>
  <c r="L31" i="2"/>
  <c r="V30" i="2"/>
  <c r="R30" i="2"/>
  <c r="P30" i="2"/>
  <c r="N30" i="2"/>
  <c r="L30" i="2"/>
  <c r="V29" i="2"/>
  <c r="R29" i="2"/>
  <c r="P29" i="2"/>
  <c r="N29" i="2"/>
  <c r="L29" i="2"/>
  <c r="V28" i="2"/>
  <c r="R28" i="2"/>
  <c r="P28" i="2"/>
  <c r="N28" i="2"/>
  <c r="L28" i="2"/>
  <c r="V27" i="2"/>
  <c r="R27" i="2"/>
  <c r="P27" i="2"/>
  <c r="N27" i="2"/>
  <c r="L27" i="2"/>
  <c r="V26" i="2"/>
  <c r="R26" i="2"/>
  <c r="P26" i="2"/>
  <c r="N26" i="2"/>
  <c r="L26" i="2"/>
  <c r="T25" i="2"/>
  <c r="R25" i="2"/>
  <c r="P25" i="2"/>
  <c r="N25" i="2"/>
  <c r="L25" i="2"/>
  <c r="AD24" i="2"/>
  <c r="V24" i="2"/>
  <c r="R24" i="2"/>
  <c r="P24" i="2"/>
  <c r="N24" i="2"/>
  <c r="L24" i="2"/>
  <c r="T23" i="2"/>
  <c r="R23" i="2"/>
  <c r="P23" i="2"/>
  <c r="N23" i="2"/>
  <c r="L23" i="2"/>
  <c r="U22" i="2"/>
  <c r="R22" i="2"/>
  <c r="P22" i="2"/>
  <c r="N22" i="2"/>
  <c r="L22" i="2"/>
  <c r="AD21" i="2"/>
  <c r="V21" i="2"/>
  <c r="R21" i="2"/>
  <c r="P21" i="2"/>
  <c r="N21" i="2"/>
  <c r="L21" i="2"/>
  <c r="T20" i="2"/>
  <c r="R20" i="2"/>
  <c r="P20" i="2"/>
  <c r="N20" i="2"/>
  <c r="L20" i="2"/>
  <c r="U19" i="2"/>
  <c r="R19" i="2"/>
  <c r="P19" i="2"/>
  <c r="N19" i="2"/>
  <c r="L19" i="2"/>
  <c r="AD18" i="2"/>
  <c r="T18" i="2"/>
  <c r="R18" i="2"/>
  <c r="P18" i="2"/>
  <c r="N18" i="2"/>
  <c r="L18" i="2"/>
  <c r="R17" i="2"/>
  <c r="P17" i="2"/>
  <c r="N17" i="2"/>
  <c r="L17" i="2"/>
  <c r="V16" i="2"/>
  <c r="R16" i="2"/>
  <c r="P16" i="2"/>
  <c r="N16" i="2"/>
  <c r="L16" i="2"/>
  <c r="R15" i="2"/>
  <c r="P15" i="2"/>
  <c r="N15" i="2"/>
  <c r="L15" i="2"/>
  <c r="R14" i="2"/>
  <c r="P14" i="2"/>
  <c r="N14" i="2"/>
  <c r="L14" i="2"/>
  <c r="R13" i="2"/>
  <c r="P13" i="2"/>
  <c r="N13" i="2"/>
  <c r="L13" i="2"/>
  <c r="T12" i="2"/>
  <c r="R12" i="2"/>
  <c r="P12" i="2"/>
  <c r="N12" i="2"/>
  <c r="L12" i="2"/>
  <c r="R11" i="2"/>
  <c r="P11" i="2"/>
  <c r="N11" i="2"/>
  <c r="L11" i="2"/>
  <c r="R9" i="2"/>
  <c r="P9" i="2"/>
  <c r="N9" i="2"/>
  <c r="L9" i="2"/>
  <c r="U8" i="2"/>
  <c r="R8" i="2"/>
  <c r="P8" i="2"/>
  <c r="N8" i="2"/>
  <c r="L8" i="2"/>
  <c r="R7" i="2"/>
  <c r="P7" i="2"/>
  <c r="N7" i="2"/>
  <c r="L7" i="2"/>
  <c r="R6" i="2"/>
  <c r="P6" i="2"/>
  <c r="N6" i="2"/>
  <c r="L6" i="2"/>
  <c r="U5" i="2"/>
  <c r="R5" i="2"/>
  <c r="P5" i="2"/>
  <c r="N5" i="2"/>
  <c r="L5" i="2"/>
  <c r="V4" i="2"/>
  <c r="R4" i="2"/>
  <c r="P4" i="2"/>
  <c r="N4" i="2"/>
  <c r="L4" i="2"/>
  <c r="AD3" i="2"/>
  <c r="U3" i="2"/>
  <c r="R3" i="2"/>
  <c r="P3" i="2"/>
  <c r="N3" i="2"/>
  <c r="L3" i="2"/>
  <c r="T41" i="2" l="1"/>
  <c r="P40" i="2"/>
  <c r="O40" i="2" s="1"/>
  <c r="R40" i="2"/>
  <c r="V40" i="2"/>
  <c r="V41" i="2" s="1"/>
  <c r="U40" i="2"/>
  <c r="U41" i="2" s="1"/>
  <c r="N40" i="2"/>
  <c r="M40" i="2" s="1"/>
  <c r="L40" i="2"/>
  <c r="K40" i="2" s="1"/>
</calcChain>
</file>

<file path=xl/sharedStrings.xml><?xml version="1.0" encoding="utf-8"?>
<sst xmlns="http://schemas.openxmlformats.org/spreadsheetml/2006/main" count="380" uniqueCount="201">
  <si>
    <t>Vote Number</t>
  </si>
  <si>
    <t>SCM Process</t>
  </si>
  <si>
    <t xml:space="preserve">Project Description </t>
  </si>
  <si>
    <t>Date Awarded</t>
  </si>
  <si>
    <t xml:space="preserve">Service Providers </t>
  </si>
  <si>
    <t>Order Date</t>
  </si>
  <si>
    <t>Order No.</t>
  </si>
  <si>
    <t>% HDI</t>
  </si>
  <si>
    <t>HDI Amount</t>
  </si>
  <si>
    <t>Women Amount</t>
  </si>
  <si>
    <t>Youth Amount</t>
  </si>
  <si>
    <t>Disabled Amount</t>
  </si>
  <si>
    <t>Waterberg</t>
  </si>
  <si>
    <t>Limpopo</t>
  </si>
  <si>
    <t>National</t>
  </si>
  <si>
    <t>CSSS</t>
  </si>
  <si>
    <t>'MC006       015174</t>
  </si>
  <si>
    <t>'01675 BADIREDI TRAVEL CC</t>
  </si>
  <si>
    <t>EMO</t>
  </si>
  <si>
    <t>'MC004       015174</t>
  </si>
  <si>
    <t>PED</t>
  </si>
  <si>
    <t>'MC005       015174</t>
  </si>
  <si>
    <t>ID</t>
  </si>
  <si>
    <t>'MC003       015174</t>
  </si>
  <si>
    <t>#</t>
  </si>
  <si>
    <t>Dpt</t>
  </si>
  <si>
    <t>% disabled</t>
  </si>
  <si>
    <t>Health</t>
  </si>
  <si>
    <t>% women</t>
  </si>
  <si>
    <t>% youth</t>
  </si>
  <si>
    <t>% LOCALITY</t>
  </si>
  <si>
    <t>Amount Excl VAT</t>
  </si>
  <si>
    <t>'00592 MASELLO NGOAKO &amp; ASSOCIATES CC</t>
  </si>
  <si>
    <t>'21124 NOSA PTY LTD</t>
  </si>
  <si>
    <t>'MC003       015139</t>
  </si>
  <si>
    <t>'MC008       015174</t>
  </si>
  <si>
    <t>CAR RENTAL-INDIAN DELEGATION</t>
  </si>
  <si>
    <t>30/01/2013</t>
  </si>
  <si>
    <t>'001429</t>
  </si>
  <si>
    <t>Bendor Park (Limpopo)</t>
  </si>
  <si>
    <t>'UE038</t>
  </si>
  <si>
    <t>'NONSTOCK</t>
  </si>
  <si>
    <t>RECEIVE</t>
  </si>
  <si>
    <t>1500 X COPIES OF WATERBERG TOURISM PROMOTIONAL BOOKLETS</t>
  </si>
  <si>
    <t>25/02/2013</t>
  </si>
  <si>
    <t>'01796 RAINBIRD PUBLISHERS CC</t>
  </si>
  <si>
    <t>'001526</t>
  </si>
  <si>
    <t>Sloane Park (National)</t>
  </si>
  <si>
    <t>'MC002       015154</t>
  </si>
  <si>
    <t>19/02/2013</t>
  </si>
  <si>
    <t>'001498</t>
  </si>
  <si>
    <t>OMM</t>
  </si>
  <si>
    <t>'</t>
  </si>
  <si>
    <t>'MC007       015174</t>
  </si>
  <si>
    <t>21/02/2013</t>
  </si>
  <si>
    <t>'00391 OASIS LODGE  MOKOPANE</t>
  </si>
  <si>
    <t>'001519</t>
  </si>
  <si>
    <t>SDCS</t>
  </si>
  <si>
    <t>'SE020</t>
  </si>
  <si>
    <t xml:space="preserve">21 X CONFERENCE VENUE - SAMTRAC TRAINING  </t>
  </si>
  <si>
    <t>13/02/2013</t>
  </si>
  <si>
    <t>'00013 SHANGRI-LA COUNTRY HOTEL</t>
  </si>
  <si>
    <t>'001464</t>
  </si>
  <si>
    <t>'MC009       015151</t>
  </si>
  <si>
    <t>28/02/2013</t>
  </si>
  <si>
    <t>'001544</t>
  </si>
  <si>
    <t>'MC004       015151</t>
  </si>
  <si>
    <t>ACCOMMODATION FOR B MOLEKWA AND M DUBA ATTENDING LED TRAINING</t>
  </si>
  <si>
    <t>26/02/2013</t>
  </si>
  <si>
    <t>'001532</t>
  </si>
  <si>
    <t>'MC007       015151</t>
  </si>
  <si>
    <t>21  X ACCOMMODATION FOR OFFICIALS ATTENDING AIR QUALITY WORKS</t>
  </si>
  <si>
    <t>'001523</t>
  </si>
  <si>
    <t>PROFESSIONAL FEES-UPGRADING OF MARAPONG TOWNSHIP</t>
  </si>
  <si>
    <t>'21179 FHISOL ENGINEERS  CC</t>
  </si>
  <si>
    <t>'001436</t>
  </si>
  <si>
    <t>Modimolle (Waterberg)</t>
  </si>
  <si>
    <t>'RS041</t>
  </si>
  <si>
    <t>RADIO SLOT FOR THE DISTRICT PUBLIC PAERTICIPATION EVENT -</t>
  </si>
  <si>
    <t>'00074 SABC GROUP SALES &amp; MARKETING</t>
  </si>
  <si>
    <t>'001553</t>
  </si>
  <si>
    <t xml:space="preserve">PRINTING AND PROVISION OF X2000 WDM </t>
  </si>
  <si>
    <t>15/02/2013</t>
  </si>
  <si>
    <t>'21174 CENTWISE 157 CC</t>
  </si>
  <si>
    <t>'001483</t>
  </si>
  <si>
    <t>'CO009</t>
  </si>
  <si>
    <t>'20980 TORQUE TECHNICAL COMPUTER TRAI</t>
  </si>
  <si>
    <t>'001479</t>
  </si>
  <si>
    <t>'IN041</t>
  </si>
  <si>
    <t xml:space="preserve">FIRE SUPPRESSION SYSTEM FOR THE SERVER ROOM  </t>
  </si>
  <si>
    <t>19/03/2013</t>
  </si>
  <si>
    <t>'21218 DITIRO IT RESOURCE SERVICES CC</t>
  </si>
  <si>
    <t>'001620</t>
  </si>
  <si>
    <t>13/03/2013</t>
  </si>
  <si>
    <t>'20862 TRUSTWORTHY STADIOS</t>
  </si>
  <si>
    <t>'001608</t>
  </si>
  <si>
    <t xml:space="preserve">CONFERENCE VENUE-BEST </t>
  </si>
  <si>
    <t>22/01/2013</t>
  </si>
  <si>
    <t>'00091 FOREVER RESORTS AVENTURA WARMB</t>
  </si>
  <si>
    <t>'001395</t>
  </si>
  <si>
    <t>Bela -Bela (Waterberg)</t>
  </si>
  <si>
    <t>'CO030</t>
  </si>
  <si>
    <t xml:space="preserve">REPORT WRITING AND MINUTING TRAINING FOR 16 OFFICIALS  </t>
  </si>
  <si>
    <t>'02431 THINK TANK TRAINING &amp; CONSULT</t>
  </si>
  <si>
    <t>'001622</t>
  </si>
  <si>
    <t>Groblersdal (Limpopo)</t>
  </si>
  <si>
    <t>'001586</t>
  </si>
  <si>
    <t>Mahwelereng (Waterberg)</t>
  </si>
  <si>
    <t>TOURISM INDABA EXHIB</t>
  </si>
  <si>
    <t>'02461 WITCH &amp; WIZARDS CREATIVE (PTY)</t>
  </si>
  <si>
    <t>'001430</t>
  </si>
  <si>
    <t>Cresta (National)</t>
  </si>
  <si>
    <t>'001546</t>
  </si>
  <si>
    <t xml:space="preserve">SUPPLY AND DELIVERY OF LEPHALALE FIRE FIGHTING EQUIPMENT  </t>
  </si>
  <si>
    <t>'02040 MACHAUKE MULTI SERVICES PROVID</t>
  </si>
  <si>
    <t>'001437</t>
  </si>
  <si>
    <t>Fire Fighting</t>
  </si>
  <si>
    <t>'DM029</t>
  </si>
  <si>
    <t>14/01/2013</t>
  </si>
  <si>
    <t>'02727 ADEMIDE COMMUNICATION</t>
  </si>
  <si>
    <t>'001382</t>
  </si>
  <si>
    <t>The Tramshed (National)</t>
  </si>
  <si>
    <t>'CO019</t>
  </si>
  <si>
    <t>'001469</t>
  </si>
  <si>
    <t>Mokopane (Waterberg)</t>
  </si>
  <si>
    <t xml:space="preserve">MODIMOLLE REFURBISHMENT OF IVECO TRUCK  </t>
  </si>
  <si>
    <t>'01334 MARCE FIRE FIGHTING TECHNOLOGY</t>
  </si>
  <si>
    <t>'001438</t>
  </si>
  <si>
    <t>Centurion (National)</t>
  </si>
  <si>
    <t>'DM046</t>
  </si>
  <si>
    <t xml:space="preserve">REVIEW OF SPATIAL DEV FRAMEWORK  </t>
  </si>
  <si>
    <t>'21190 METPLAN PRETORIA INGELYF</t>
  </si>
  <si>
    <t>'001522</t>
  </si>
  <si>
    <t>Groenkloof (National)</t>
  </si>
  <si>
    <t>'LA007</t>
  </si>
  <si>
    <t xml:space="preserve">SUPPLY AND DELIVERY OF MODIMOLLE EQUIPMENT </t>
  </si>
  <si>
    <t>'21185 RURAL FIRE RESCUE t/a WAKE UP</t>
  </si>
  <si>
    <t>'001510</t>
  </si>
  <si>
    <t>Norkempark (National)</t>
  </si>
  <si>
    <t>'DM006</t>
  </si>
  <si>
    <t xml:space="preserve">SUPPLY AND DELIVERY OF LEPHALALE EQUIPMENT </t>
  </si>
  <si>
    <t>SUPPLY AND DELIVERY OF THABAZIMBI EQUIPMENT</t>
  </si>
  <si>
    <t>'DM014</t>
  </si>
  <si>
    <t>TARRING OF STREETS IN MAHWELERENG-LESA</t>
  </si>
  <si>
    <t>'21203 LA FANCY KAY CC</t>
  </si>
  <si>
    <t>'001543</t>
  </si>
  <si>
    <t xml:space="preserve">SAMTRAC TRAINING FOR 21 LEARNERS  </t>
  </si>
  <si>
    <t>14/02/2013</t>
  </si>
  <si>
    <t>'001471</t>
  </si>
  <si>
    <t>PROMOTIONAL MATERIALS FOR CHILDRENS DAY</t>
  </si>
  <si>
    <t>'21151 NOGODI INVESTMENTS PTY LTD</t>
  </si>
  <si>
    <t>'001556</t>
  </si>
  <si>
    <t>'001563</t>
  </si>
  <si>
    <t>'MC002       015174</t>
  </si>
  <si>
    <t>'18126 Lebonkhine and Associates PTY</t>
  </si>
  <si>
    <t>'001561</t>
  </si>
  <si>
    <t>Kalafong Heights (National)</t>
  </si>
  <si>
    <t>'MC001       015126</t>
  </si>
  <si>
    <t xml:space="preserve">REGISTRATION FOR N LAUBSCHERP MAKONDO AND R MAKGATA-MFMP COURSE  </t>
  </si>
  <si>
    <t>27/03/2013</t>
  </si>
  <si>
    <t>'21231 KGOLO INSTITUTE</t>
  </si>
  <si>
    <t>'001645</t>
  </si>
  <si>
    <t>BTO</t>
  </si>
  <si>
    <t>20/02/2013</t>
  </si>
  <si>
    <t>'17012 KIPP Consulting Engineerings c</t>
  </si>
  <si>
    <t>'001502</t>
  </si>
  <si>
    <t>Polokwane (Limpopo)</t>
  </si>
  <si>
    <t>'SA032</t>
  </si>
  <si>
    <t>SUPPLY AND DELIVERY OF MODIMOLLE HEAVY DUTY</t>
  </si>
  <si>
    <t>'001441</t>
  </si>
  <si>
    <t>'DM045</t>
  </si>
  <si>
    <t>'18105 GMH Tswelelo Consulting Engine</t>
  </si>
  <si>
    <t>'001418</t>
  </si>
  <si>
    <t>Randburg (National)</t>
  </si>
  <si>
    <t>'RS043</t>
  </si>
  <si>
    <t>OPEN</t>
  </si>
  <si>
    <t>GRAND TOTAL 3RD QUARTER</t>
  </si>
  <si>
    <t>ANNEXURE A 1 - empowerment points for 2012/2013 awards from R30,000 to R200,000 as at 31 March 2013</t>
  </si>
  <si>
    <t>LIMITED BIDDING</t>
  </si>
  <si>
    <t>PROFESSIONAL FEES</t>
  </si>
  <si>
    <t>QUOTES</t>
  </si>
  <si>
    <t>Irene (National)</t>
  </si>
  <si>
    <t>Silver lakes (National)</t>
  </si>
  <si>
    <t>Lephalale (Waterberg)</t>
  </si>
  <si>
    <t>Rivonia (National)</t>
  </si>
  <si>
    <t xml:space="preserve">PROFESSIONAL FEES-UPGRADING OF STREETS </t>
  </si>
  <si>
    <t>FACILITATOR FOR STRATEGIC SESSION</t>
  </si>
  <si>
    <t>ACCOMMODATION FOR DELEGATES</t>
  </si>
  <si>
    <t>CONFERENCE VENUE-YOUTH</t>
  </si>
  <si>
    <t>100 X GOLF SHIRTS AND 100 X LARGE TROLLEY BAGS</t>
  </si>
  <si>
    <t>ACCOMMODATION FOR OFFICIALS</t>
  </si>
  <si>
    <t>TENTS TOILETS TABLES CHAIRS</t>
  </si>
  <si>
    <t>TENTS TOILETS CHAIRS  AND TABLES FOR MAYOR'S CHILD</t>
  </si>
  <si>
    <t>VIRTUAL PRIVATE NETWORK</t>
  </si>
  <si>
    <t xml:space="preserve">21 X ACCOMMODATION FOR OFFICIALS </t>
  </si>
  <si>
    <t>CONFERENCE VENUE FOR AIR QUALITY MANAGEMENT</t>
  </si>
  <si>
    <t>ACCOMMODATION FOR 10 PEOPLE</t>
  </si>
  <si>
    <t xml:space="preserve">CONFERENCE PACKAGE AND ACCOMMODATION </t>
  </si>
  <si>
    <t>'001496</t>
  </si>
  <si>
    <t>'CO012</t>
  </si>
  <si>
    <t>Johannesburg (National)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</si>
</sst>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3" fontId="4" fillId="0" borderId="1" xfId="4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164" fontId="0" fillId="0" borderId="5" xfId="0" applyNumberFormat="1" applyFill="1" applyBorder="1" applyAlignment="1">
      <alignment vertical="center" wrapText="1"/>
    </xf>
    <xf numFmtId="164" fontId="7" fillId="0" borderId="4" xfId="0" applyNumberFormat="1" applyFont="1" applyBorder="1" applyAlignment="1">
      <alignment vertical="center"/>
    </xf>
    <xf numFmtId="9" fontId="7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9" fontId="7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left" vertical="center" wrapText="1"/>
    </xf>
    <xf numFmtId="9" fontId="2" fillId="0" borderId="0" xfId="1" applyNumberFormat="1" applyFont="1" applyFill="1" applyAlignment="1">
      <alignment horizontal="center" vertical="center" wrapText="1"/>
    </xf>
    <xf numFmtId="43" fontId="2" fillId="0" borderId="0" xfId="1" applyNumberFormat="1" applyFont="1" applyFill="1" applyAlignment="1">
      <alignment vertical="center" wrapText="1"/>
    </xf>
    <xf numFmtId="43" fontId="2" fillId="0" borderId="0" xfId="4" applyNumberFormat="1" applyFont="1" applyFill="1" applyAlignment="1">
      <alignment vertical="center" wrapText="1"/>
    </xf>
    <xf numFmtId="9" fontId="2" fillId="0" borderId="0" xfId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</cellXfs>
  <cellStyles count="5">
    <cellStyle name="Comma" xfId="4" builtinId="3"/>
    <cellStyle name="Comma 2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1"/>
  <sheetViews>
    <sheetView tabSelected="1" view="pageBreakPreview" topLeftCell="J32" zoomScale="110" zoomScaleSheetLayoutView="110" workbookViewId="0">
      <selection activeCell="T41" sqref="T41"/>
    </sheetView>
  </sheetViews>
  <sheetFormatPr defaultColWidth="9.109375" defaultRowHeight="35.1" customHeight="1" x14ac:dyDescent="0.3"/>
  <cols>
    <col min="1" max="1" width="3.88671875" style="57" bestFit="1" customWidth="1"/>
    <col min="2" max="2" width="9" style="58" customWidth="1"/>
    <col min="3" max="3" width="8.6640625" style="58" customWidth="1"/>
    <col min="4" max="4" width="24" style="58" customWidth="1"/>
    <col min="5" max="5" width="11.109375" style="58" customWidth="1"/>
    <col min="6" max="6" width="17" style="58" customWidth="1"/>
    <col min="7" max="7" width="11" style="58" bestFit="1" customWidth="1"/>
    <col min="8" max="8" width="8.109375" style="59" customWidth="1"/>
    <col min="9" max="9" width="10.5546875" style="60" bestFit="1" customWidth="1"/>
    <col min="10" max="10" width="7.5546875" style="59" customWidth="1"/>
    <col min="11" max="11" width="6.109375" style="61" bestFit="1" customWidth="1"/>
    <col min="12" max="12" width="10.5546875" style="62" bestFit="1" customWidth="1"/>
    <col min="13" max="13" width="7.6640625" style="61" bestFit="1" customWidth="1"/>
    <col min="14" max="14" width="10.5546875" style="62" bestFit="1" customWidth="1"/>
    <col min="15" max="15" width="6.33203125" style="61" bestFit="1" customWidth="1"/>
    <col min="16" max="16" width="9" style="63" bestFit="1" customWidth="1"/>
    <col min="17" max="17" width="7.44140625" style="64" bestFit="1" customWidth="1"/>
    <col min="18" max="18" width="8.33203125" style="65" bestFit="1" customWidth="1"/>
    <col min="19" max="19" width="12.33203125" style="65" customWidth="1"/>
    <col min="20" max="20" width="10.5546875" style="66" bestFit="1" customWidth="1"/>
    <col min="21" max="21" width="9" style="66" bestFit="1" customWidth="1"/>
    <col min="22" max="22" width="10.5546875" style="66" bestFit="1" customWidth="1"/>
    <col min="23" max="101" width="0" style="65" hidden="1" customWidth="1"/>
    <col min="102" max="16384" width="9.109375" style="65"/>
  </cols>
  <sheetData>
    <row r="1" spans="1:48" s="55" customFormat="1" ht="26.4" customHeight="1" x14ac:dyDescent="0.3">
      <c r="A1" s="53" t="s">
        <v>177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T1" s="56"/>
      <c r="U1" s="56"/>
      <c r="V1" s="56"/>
    </row>
    <row r="2" spans="1:48" s="11" customFormat="1" ht="39.6" customHeight="1" x14ac:dyDescent="0.3">
      <c r="A2" s="1" t="s">
        <v>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8" t="s">
        <v>31</v>
      </c>
      <c r="J2" s="5" t="s">
        <v>25</v>
      </c>
      <c r="K2" s="4" t="s">
        <v>7</v>
      </c>
      <c r="L2" s="9" t="s">
        <v>8</v>
      </c>
      <c r="M2" s="4" t="s">
        <v>28</v>
      </c>
      <c r="N2" s="9" t="s">
        <v>9</v>
      </c>
      <c r="O2" s="4" t="s">
        <v>29</v>
      </c>
      <c r="P2" s="10" t="s">
        <v>10</v>
      </c>
      <c r="Q2" s="6" t="s">
        <v>26</v>
      </c>
      <c r="R2" s="7" t="s">
        <v>11</v>
      </c>
      <c r="S2" s="2" t="s">
        <v>30</v>
      </c>
      <c r="T2" s="3" t="s">
        <v>12</v>
      </c>
      <c r="U2" s="3" t="s">
        <v>13</v>
      </c>
      <c r="V2" s="3" t="s">
        <v>14</v>
      </c>
    </row>
    <row r="3" spans="1:48" s="22" customFormat="1" ht="28.8" x14ac:dyDescent="0.3">
      <c r="A3" s="48">
        <v>1</v>
      </c>
      <c r="B3" s="16" t="s">
        <v>19</v>
      </c>
      <c r="C3" s="16" t="s">
        <v>178</v>
      </c>
      <c r="D3" s="16" t="s">
        <v>36</v>
      </c>
      <c r="E3" s="15" t="s">
        <v>37</v>
      </c>
      <c r="F3" s="16" t="s">
        <v>17</v>
      </c>
      <c r="G3" s="15" t="s">
        <v>37</v>
      </c>
      <c r="H3" s="15" t="s">
        <v>38</v>
      </c>
      <c r="I3" s="17">
        <v>26668.780701754386</v>
      </c>
      <c r="J3" s="16" t="s">
        <v>20</v>
      </c>
      <c r="K3" s="18">
        <v>1</v>
      </c>
      <c r="L3" s="17">
        <f t="shared" ref="L3:L39" si="0">I3*K3</f>
        <v>26668.780701754386</v>
      </c>
      <c r="M3" s="18">
        <v>1</v>
      </c>
      <c r="N3" s="17">
        <f t="shared" ref="N3:N39" si="1">I3*M3</f>
        <v>26668.780701754386</v>
      </c>
      <c r="O3" s="18">
        <v>0</v>
      </c>
      <c r="P3" s="17">
        <f t="shared" ref="P3:P39" si="2">I3*O3</f>
        <v>0</v>
      </c>
      <c r="Q3" s="18">
        <v>0</v>
      </c>
      <c r="R3" s="17">
        <f t="shared" ref="R3:R39" si="3">I3*Q3</f>
        <v>0</v>
      </c>
      <c r="S3" s="16" t="s">
        <v>39</v>
      </c>
      <c r="T3" s="19">
        <v>0</v>
      </c>
      <c r="U3" s="19">
        <f>I3</f>
        <v>26668.780701754386</v>
      </c>
      <c r="V3" s="19">
        <v>0</v>
      </c>
      <c r="W3" s="20" t="s">
        <v>40</v>
      </c>
      <c r="X3" s="21" t="s">
        <v>41</v>
      </c>
      <c r="Y3" s="21" t="s">
        <v>41</v>
      </c>
      <c r="Z3" s="21">
        <v>1</v>
      </c>
      <c r="AA3" s="21">
        <v>14</v>
      </c>
      <c r="AB3" s="21">
        <v>3733.63</v>
      </c>
      <c r="AC3" s="21">
        <v>30402.41</v>
      </c>
      <c r="AD3" s="21">
        <f>AC3*100/114</f>
        <v>26668.780701754386</v>
      </c>
      <c r="AE3" s="21" t="s">
        <v>42</v>
      </c>
      <c r="AF3" s="21"/>
      <c r="AG3" s="21"/>
      <c r="AH3" s="21"/>
    </row>
    <row r="4" spans="1:48" s="22" customFormat="1" ht="45" customHeight="1" x14ac:dyDescent="0.3">
      <c r="A4" s="49">
        <v>2</v>
      </c>
      <c r="B4" s="12" t="s">
        <v>19</v>
      </c>
      <c r="C4" s="12" t="s">
        <v>180</v>
      </c>
      <c r="D4" s="12" t="s">
        <v>43</v>
      </c>
      <c r="E4" s="13" t="s">
        <v>44</v>
      </c>
      <c r="F4" s="12" t="s">
        <v>45</v>
      </c>
      <c r="G4" s="13" t="s">
        <v>44</v>
      </c>
      <c r="H4" s="13" t="s">
        <v>46</v>
      </c>
      <c r="I4" s="23">
        <v>29385.97</v>
      </c>
      <c r="J4" s="12" t="s">
        <v>20</v>
      </c>
      <c r="K4" s="24">
        <v>0</v>
      </c>
      <c r="L4" s="17">
        <f t="shared" si="0"/>
        <v>0</v>
      </c>
      <c r="M4" s="24">
        <v>0</v>
      </c>
      <c r="N4" s="17">
        <f t="shared" si="1"/>
        <v>0</v>
      </c>
      <c r="O4" s="24">
        <v>0</v>
      </c>
      <c r="P4" s="17">
        <f t="shared" si="2"/>
        <v>0</v>
      </c>
      <c r="Q4" s="24">
        <v>0</v>
      </c>
      <c r="R4" s="17">
        <f t="shared" si="3"/>
        <v>0</v>
      </c>
      <c r="S4" s="12" t="s">
        <v>47</v>
      </c>
      <c r="T4" s="25">
        <v>0</v>
      </c>
      <c r="U4" s="25">
        <v>0</v>
      </c>
      <c r="V4" s="25">
        <f>I4</f>
        <v>29385.97</v>
      </c>
      <c r="W4" s="26" t="s">
        <v>40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48" s="22" customFormat="1" ht="28.8" x14ac:dyDescent="0.3">
      <c r="A5" s="49">
        <v>3</v>
      </c>
      <c r="B5" s="12" t="s">
        <v>48</v>
      </c>
      <c r="C5" s="12" t="s">
        <v>180</v>
      </c>
      <c r="D5" s="12" t="s">
        <v>196</v>
      </c>
      <c r="E5" s="13" t="s">
        <v>49</v>
      </c>
      <c r="F5" s="12" t="s">
        <v>17</v>
      </c>
      <c r="G5" s="13" t="s">
        <v>49</v>
      </c>
      <c r="H5" s="13" t="s">
        <v>50</v>
      </c>
      <c r="I5" s="23">
        <v>29480</v>
      </c>
      <c r="J5" s="12" t="s">
        <v>51</v>
      </c>
      <c r="K5" s="24">
        <v>1</v>
      </c>
      <c r="L5" s="17">
        <f t="shared" si="0"/>
        <v>29480</v>
      </c>
      <c r="M5" s="24">
        <v>1</v>
      </c>
      <c r="N5" s="17">
        <f t="shared" si="1"/>
        <v>29480</v>
      </c>
      <c r="O5" s="24">
        <v>0</v>
      </c>
      <c r="P5" s="17">
        <f t="shared" si="2"/>
        <v>0</v>
      </c>
      <c r="Q5" s="24">
        <v>0</v>
      </c>
      <c r="R5" s="17">
        <f t="shared" si="3"/>
        <v>0</v>
      </c>
      <c r="S5" s="16" t="s">
        <v>39</v>
      </c>
      <c r="T5" s="19">
        <v>0</v>
      </c>
      <c r="U5" s="19">
        <f>I5</f>
        <v>29480</v>
      </c>
      <c r="V5" s="19">
        <v>0</v>
      </c>
      <c r="W5" s="26" t="s">
        <v>52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48" s="28" customFormat="1" ht="43.2" x14ac:dyDescent="0.3">
      <c r="A6" s="48">
        <v>4</v>
      </c>
      <c r="B6" s="12" t="s">
        <v>53</v>
      </c>
      <c r="C6" s="12" t="s">
        <v>180</v>
      </c>
      <c r="D6" s="12" t="s">
        <v>195</v>
      </c>
      <c r="E6" s="13" t="s">
        <v>54</v>
      </c>
      <c r="F6" s="12" t="s">
        <v>55</v>
      </c>
      <c r="G6" s="13" t="s">
        <v>54</v>
      </c>
      <c r="H6" s="13" t="s">
        <v>56</v>
      </c>
      <c r="I6" s="23">
        <v>29700</v>
      </c>
      <c r="J6" s="12" t="s">
        <v>57</v>
      </c>
      <c r="K6" s="24">
        <v>1</v>
      </c>
      <c r="L6" s="23">
        <f t="shared" si="0"/>
        <v>29700</v>
      </c>
      <c r="M6" s="24">
        <v>0.5</v>
      </c>
      <c r="N6" s="23">
        <f t="shared" si="1"/>
        <v>14850</v>
      </c>
      <c r="O6" s="24">
        <v>0</v>
      </c>
      <c r="P6" s="23">
        <f t="shared" si="2"/>
        <v>0</v>
      </c>
      <c r="Q6" s="24">
        <v>0</v>
      </c>
      <c r="R6" s="23">
        <f t="shared" si="3"/>
        <v>0</v>
      </c>
      <c r="S6" s="12" t="s">
        <v>124</v>
      </c>
      <c r="T6" s="25">
        <f>I6</f>
        <v>29700</v>
      </c>
      <c r="U6" s="25">
        <v>0</v>
      </c>
      <c r="V6" s="25">
        <v>0</v>
      </c>
      <c r="W6" s="27" t="s">
        <v>58</v>
      </c>
    </row>
    <row r="7" spans="1:48" s="29" customFormat="1" ht="43.2" x14ac:dyDescent="0.3">
      <c r="A7" s="49">
        <v>5</v>
      </c>
      <c r="B7" s="12" t="s">
        <v>48</v>
      </c>
      <c r="C7" s="12" t="s">
        <v>180</v>
      </c>
      <c r="D7" s="12" t="s">
        <v>59</v>
      </c>
      <c r="E7" s="13" t="s">
        <v>60</v>
      </c>
      <c r="F7" s="12" t="s">
        <v>61</v>
      </c>
      <c r="G7" s="13" t="s">
        <v>60</v>
      </c>
      <c r="H7" s="13" t="s">
        <v>62</v>
      </c>
      <c r="I7" s="23">
        <v>29925</v>
      </c>
      <c r="J7" s="12" t="s">
        <v>51</v>
      </c>
      <c r="K7" s="14"/>
      <c r="L7" s="17">
        <f t="shared" si="0"/>
        <v>0</v>
      </c>
      <c r="M7" s="14"/>
      <c r="N7" s="17">
        <f t="shared" si="1"/>
        <v>0</v>
      </c>
      <c r="O7" s="14"/>
      <c r="P7" s="17">
        <f t="shared" si="2"/>
        <v>0</v>
      </c>
      <c r="Q7" s="14"/>
      <c r="R7" s="17">
        <f t="shared" si="3"/>
        <v>0</v>
      </c>
      <c r="S7" s="12" t="s">
        <v>76</v>
      </c>
      <c r="T7" s="25">
        <f>I7</f>
        <v>29925</v>
      </c>
      <c r="U7" s="25">
        <v>0</v>
      </c>
      <c r="V7" s="25">
        <v>0</v>
      </c>
      <c r="W7" s="26" t="s">
        <v>52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22" customFormat="1" ht="28.8" x14ac:dyDescent="0.3">
      <c r="A8" s="49">
        <v>6</v>
      </c>
      <c r="B8" s="12" t="s">
        <v>63</v>
      </c>
      <c r="C8" s="12" t="s">
        <v>180</v>
      </c>
      <c r="D8" s="12" t="s">
        <v>194</v>
      </c>
      <c r="E8" s="13" t="s">
        <v>64</v>
      </c>
      <c r="F8" s="12" t="s">
        <v>17</v>
      </c>
      <c r="G8" s="13" t="s">
        <v>64</v>
      </c>
      <c r="H8" s="13" t="s">
        <v>65</v>
      </c>
      <c r="I8" s="23">
        <v>30954</v>
      </c>
      <c r="J8" s="12" t="s">
        <v>27</v>
      </c>
      <c r="K8" s="24">
        <v>1</v>
      </c>
      <c r="L8" s="17">
        <f t="shared" si="0"/>
        <v>30954</v>
      </c>
      <c r="M8" s="24">
        <v>1</v>
      </c>
      <c r="N8" s="17">
        <f t="shared" si="1"/>
        <v>30954</v>
      </c>
      <c r="O8" s="24">
        <v>0</v>
      </c>
      <c r="P8" s="17">
        <f t="shared" si="2"/>
        <v>0</v>
      </c>
      <c r="Q8" s="24">
        <v>0</v>
      </c>
      <c r="R8" s="17">
        <f t="shared" si="3"/>
        <v>0</v>
      </c>
      <c r="S8" s="16" t="s">
        <v>39</v>
      </c>
      <c r="T8" s="19">
        <v>0</v>
      </c>
      <c r="U8" s="19">
        <f>I8</f>
        <v>30954</v>
      </c>
      <c r="V8" s="19">
        <v>0</v>
      </c>
      <c r="W8" s="26" t="s">
        <v>52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48" s="22" customFormat="1" ht="45" customHeight="1" x14ac:dyDescent="0.3">
      <c r="A9" s="48">
        <v>7</v>
      </c>
      <c r="B9" s="12" t="s">
        <v>66</v>
      </c>
      <c r="C9" s="12" t="s">
        <v>180</v>
      </c>
      <c r="D9" s="12" t="s">
        <v>67</v>
      </c>
      <c r="E9" s="13" t="s">
        <v>68</v>
      </c>
      <c r="F9" s="12" t="s">
        <v>17</v>
      </c>
      <c r="G9" s="13" t="s">
        <v>68</v>
      </c>
      <c r="H9" s="13" t="s">
        <v>69</v>
      </c>
      <c r="I9" s="23">
        <v>30954</v>
      </c>
      <c r="J9" s="12" t="s">
        <v>20</v>
      </c>
      <c r="K9" s="24">
        <v>1</v>
      </c>
      <c r="L9" s="17">
        <f t="shared" si="0"/>
        <v>30954</v>
      </c>
      <c r="M9" s="24">
        <v>1</v>
      </c>
      <c r="N9" s="17">
        <f t="shared" si="1"/>
        <v>30954</v>
      </c>
      <c r="O9" s="24">
        <v>0</v>
      </c>
      <c r="P9" s="17">
        <f t="shared" si="2"/>
        <v>0</v>
      </c>
      <c r="Q9" s="24">
        <v>0</v>
      </c>
      <c r="R9" s="17">
        <f t="shared" si="3"/>
        <v>0</v>
      </c>
      <c r="S9" s="16" t="s">
        <v>39</v>
      </c>
      <c r="T9" s="19">
        <v>0</v>
      </c>
      <c r="U9" s="19">
        <f>I9</f>
        <v>30954</v>
      </c>
      <c r="V9" s="19">
        <v>0</v>
      </c>
      <c r="W9" s="26" t="s">
        <v>52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48" s="22" customFormat="1" ht="43.2" x14ac:dyDescent="0.3">
      <c r="A10" s="49">
        <v>8</v>
      </c>
      <c r="B10" s="12" t="s">
        <v>153</v>
      </c>
      <c r="C10" s="12" t="s">
        <v>178</v>
      </c>
      <c r="D10" s="12" t="s">
        <v>197</v>
      </c>
      <c r="E10" s="13" t="s">
        <v>49</v>
      </c>
      <c r="F10" s="12" t="s">
        <v>55</v>
      </c>
      <c r="G10" s="13" t="s">
        <v>49</v>
      </c>
      <c r="H10" s="13" t="s">
        <v>198</v>
      </c>
      <c r="I10" s="23">
        <v>194845</v>
      </c>
      <c r="J10" s="12" t="s">
        <v>51</v>
      </c>
      <c r="K10" s="24">
        <v>1</v>
      </c>
      <c r="L10" s="17">
        <f t="shared" si="0"/>
        <v>194845</v>
      </c>
      <c r="M10" s="24">
        <v>0.5</v>
      </c>
      <c r="N10" s="17">
        <f t="shared" si="1"/>
        <v>97422.5</v>
      </c>
      <c r="O10" s="24">
        <v>0</v>
      </c>
      <c r="P10" s="17">
        <f t="shared" si="2"/>
        <v>0</v>
      </c>
      <c r="Q10" s="24">
        <v>0</v>
      </c>
      <c r="R10" s="17">
        <f t="shared" si="3"/>
        <v>0</v>
      </c>
      <c r="S10" s="12" t="s">
        <v>124</v>
      </c>
      <c r="T10" s="25">
        <f>I10</f>
        <v>194845</v>
      </c>
      <c r="U10" s="25">
        <v>0</v>
      </c>
      <c r="V10" s="25">
        <v>0</v>
      </c>
      <c r="W10" s="54" t="s">
        <v>199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48" s="22" customFormat="1" ht="45" customHeight="1" x14ac:dyDescent="0.3">
      <c r="A11" s="49">
        <v>9</v>
      </c>
      <c r="B11" s="12" t="s">
        <v>70</v>
      </c>
      <c r="C11" s="12" t="s">
        <v>180</v>
      </c>
      <c r="D11" s="12" t="s">
        <v>71</v>
      </c>
      <c r="E11" s="13" t="s">
        <v>44</v>
      </c>
      <c r="F11" s="12" t="s">
        <v>17</v>
      </c>
      <c r="G11" s="13" t="s">
        <v>44</v>
      </c>
      <c r="H11" s="13" t="s">
        <v>72</v>
      </c>
      <c r="I11" s="23">
        <v>30954</v>
      </c>
      <c r="J11" s="12" t="s">
        <v>57</v>
      </c>
      <c r="K11" s="24">
        <v>1</v>
      </c>
      <c r="L11" s="17">
        <f t="shared" si="0"/>
        <v>30954</v>
      </c>
      <c r="M11" s="24">
        <v>1</v>
      </c>
      <c r="N11" s="17">
        <f t="shared" si="1"/>
        <v>30954</v>
      </c>
      <c r="O11" s="24">
        <v>0</v>
      </c>
      <c r="P11" s="17">
        <f t="shared" si="2"/>
        <v>0</v>
      </c>
      <c r="Q11" s="24">
        <v>0</v>
      </c>
      <c r="R11" s="17">
        <f t="shared" si="3"/>
        <v>0</v>
      </c>
      <c r="S11" s="16" t="s">
        <v>39</v>
      </c>
      <c r="T11" s="19">
        <v>0</v>
      </c>
      <c r="U11" s="19">
        <f t="shared" ref="U11" si="4">I11</f>
        <v>30954</v>
      </c>
      <c r="V11" s="19">
        <v>0</v>
      </c>
      <c r="W11" s="26" t="s">
        <v>52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48" s="22" customFormat="1" ht="43.2" x14ac:dyDescent="0.3">
      <c r="A12" s="48">
        <v>10</v>
      </c>
      <c r="B12" s="12" t="s">
        <v>21</v>
      </c>
      <c r="C12" s="12" t="s">
        <v>180</v>
      </c>
      <c r="D12" s="12" t="s">
        <v>73</v>
      </c>
      <c r="E12" s="30">
        <v>41366</v>
      </c>
      <c r="F12" s="12" t="s">
        <v>74</v>
      </c>
      <c r="G12" s="30">
        <v>41366</v>
      </c>
      <c r="H12" s="13" t="s">
        <v>75</v>
      </c>
      <c r="I12" s="23">
        <v>34324.980000000003</v>
      </c>
      <c r="J12" s="12" t="s">
        <v>22</v>
      </c>
      <c r="K12" s="24">
        <v>1</v>
      </c>
      <c r="L12" s="17">
        <f t="shared" si="0"/>
        <v>34324.980000000003</v>
      </c>
      <c r="M12" s="24">
        <v>0</v>
      </c>
      <c r="N12" s="17">
        <f t="shared" si="1"/>
        <v>0</v>
      </c>
      <c r="O12" s="24">
        <v>1</v>
      </c>
      <c r="P12" s="17">
        <f t="shared" si="2"/>
        <v>34324.980000000003</v>
      </c>
      <c r="Q12" s="24">
        <v>0</v>
      </c>
      <c r="R12" s="17">
        <f t="shared" si="3"/>
        <v>0</v>
      </c>
      <c r="S12" s="12" t="s">
        <v>76</v>
      </c>
      <c r="T12" s="25">
        <f>I12</f>
        <v>34324.980000000003</v>
      </c>
      <c r="U12" s="25">
        <v>0</v>
      </c>
      <c r="V12" s="25">
        <v>0</v>
      </c>
      <c r="W12" s="26" t="s">
        <v>77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48" s="22" customFormat="1" ht="43.2" x14ac:dyDescent="0.3">
      <c r="A13" s="49">
        <v>11</v>
      </c>
      <c r="B13" s="16" t="s">
        <v>16</v>
      </c>
      <c r="C13" s="16" t="s">
        <v>178</v>
      </c>
      <c r="D13" s="16" t="s">
        <v>78</v>
      </c>
      <c r="E13" s="31">
        <v>41367</v>
      </c>
      <c r="F13" s="16" t="s">
        <v>79</v>
      </c>
      <c r="G13" s="31">
        <v>41367</v>
      </c>
      <c r="H13" s="15" t="s">
        <v>80</v>
      </c>
      <c r="I13" s="17">
        <v>43445.4</v>
      </c>
      <c r="J13" s="16" t="s">
        <v>18</v>
      </c>
      <c r="K13" s="18">
        <v>0</v>
      </c>
      <c r="L13" s="17">
        <f t="shared" si="0"/>
        <v>0</v>
      </c>
      <c r="M13" s="18">
        <v>0</v>
      </c>
      <c r="N13" s="17">
        <f t="shared" si="1"/>
        <v>0</v>
      </c>
      <c r="O13" s="18">
        <v>0</v>
      </c>
      <c r="P13" s="17">
        <f t="shared" si="2"/>
        <v>0</v>
      </c>
      <c r="Q13" s="18">
        <v>0</v>
      </c>
      <c r="R13" s="17">
        <f t="shared" si="3"/>
        <v>0</v>
      </c>
      <c r="S13" s="12" t="s">
        <v>200</v>
      </c>
      <c r="T13" s="25">
        <v>0</v>
      </c>
      <c r="U13" s="25">
        <v>0</v>
      </c>
      <c r="V13" s="25">
        <f>I13</f>
        <v>43445.4</v>
      </c>
      <c r="W13" s="32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48" s="22" customFormat="1" ht="28.8" x14ac:dyDescent="0.3">
      <c r="A14" s="49">
        <v>12</v>
      </c>
      <c r="B14" s="12" t="s">
        <v>16</v>
      </c>
      <c r="C14" s="12" t="s">
        <v>178</v>
      </c>
      <c r="D14" s="12" t="s">
        <v>81</v>
      </c>
      <c r="E14" s="13" t="s">
        <v>82</v>
      </c>
      <c r="F14" s="12" t="s">
        <v>83</v>
      </c>
      <c r="G14" s="13" t="s">
        <v>82</v>
      </c>
      <c r="H14" s="13" t="s">
        <v>84</v>
      </c>
      <c r="I14" s="23">
        <v>45000</v>
      </c>
      <c r="J14" s="12" t="s">
        <v>18</v>
      </c>
      <c r="K14" s="14"/>
      <c r="L14" s="17">
        <f t="shared" si="0"/>
        <v>0</v>
      </c>
      <c r="M14" s="14"/>
      <c r="N14" s="17">
        <f t="shared" si="1"/>
        <v>0</v>
      </c>
      <c r="O14" s="14"/>
      <c r="P14" s="17">
        <f t="shared" si="2"/>
        <v>0</v>
      </c>
      <c r="Q14" s="14"/>
      <c r="R14" s="17">
        <f t="shared" si="3"/>
        <v>0</v>
      </c>
      <c r="S14" s="12" t="s">
        <v>124</v>
      </c>
      <c r="T14" s="25">
        <f>I14</f>
        <v>45000</v>
      </c>
      <c r="U14" s="25">
        <v>0</v>
      </c>
      <c r="V14" s="25">
        <v>0</v>
      </c>
      <c r="W14" s="26" t="s">
        <v>85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48" s="22" customFormat="1" ht="43.2" x14ac:dyDescent="0.3">
      <c r="A15" s="48">
        <v>13</v>
      </c>
      <c r="B15" s="12" t="s">
        <v>23</v>
      </c>
      <c r="C15" s="12" t="s">
        <v>180</v>
      </c>
      <c r="D15" s="12" t="s">
        <v>193</v>
      </c>
      <c r="E15" s="13" t="s">
        <v>82</v>
      </c>
      <c r="F15" s="12" t="s">
        <v>86</v>
      </c>
      <c r="G15" s="13" t="s">
        <v>82</v>
      </c>
      <c r="H15" s="13" t="s">
        <v>87</v>
      </c>
      <c r="I15" s="23">
        <v>54518.49</v>
      </c>
      <c r="J15" s="12" t="s">
        <v>15</v>
      </c>
      <c r="K15" s="14"/>
      <c r="L15" s="17">
        <f t="shared" si="0"/>
        <v>0</v>
      </c>
      <c r="M15" s="14"/>
      <c r="N15" s="17">
        <f t="shared" si="1"/>
        <v>0</v>
      </c>
      <c r="O15" s="14"/>
      <c r="P15" s="17">
        <f t="shared" si="2"/>
        <v>0</v>
      </c>
      <c r="Q15" s="14"/>
      <c r="R15" s="17">
        <f t="shared" si="3"/>
        <v>0</v>
      </c>
      <c r="S15" s="12" t="s">
        <v>184</v>
      </c>
      <c r="T15" s="25">
        <v>0</v>
      </c>
      <c r="U15" s="25">
        <v>0</v>
      </c>
      <c r="V15" s="25">
        <f>I15</f>
        <v>54518.49</v>
      </c>
      <c r="W15" s="26" t="s">
        <v>88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48" s="22" customFormat="1" ht="43.2" x14ac:dyDescent="0.3">
      <c r="A16" s="49">
        <v>14</v>
      </c>
      <c r="B16" s="16" t="s">
        <v>23</v>
      </c>
      <c r="C16" s="12" t="s">
        <v>180</v>
      </c>
      <c r="D16" s="16" t="s">
        <v>89</v>
      </c>
      <c r="E16" s="15" t="s">
        <v>90</v>
      </c>
      <c r="F16" s="16" t="s">
        <v>91</v>
      </c>
      <c r="G16" s="15" t="s">
        <v>90</v>
      </c>
      <c r="H16" s="15" t="s">
        <v>92</v>
      </c>
      <c r="I16" s="17">
        <v>57702</v>
      </c>
      <c r="J16" s="16" t="s">
        <v>15</v>
      </c>
      <c r="K16" s="18">
        <v>0.7</v>
      </c>
      <c r="L16" s="17">
        <f t="shared" si="0"/>
        <v>40391.399999999994</v>
      </c>
      <c r="M16" s="18">
        <v>0</v>
      </c>
      <c r="N16" s="17">
        <f t="shared" si="1"/>
        <v>0</v>
      </c>
      <c r="O16" s="18">
        <v>0</v>
      </c>
      <c r="P16" s="17">
        <f t="shared" si="2"/>
        <v>0</v>
      </c>
      <c r="Q16" s="18">
        <v>0</v>
      </c>
      <c r="R16" s="17">
        <f t="shared" si="3"/>
        <v>0</v>
      </c>
      <c r="S16" s="16" t="s">
        <v>182</v>
      </c>
      <c r="T16" s="25">
        <v>0</v>
      </c>
      <c r="U16" s="25">
        <v>0</v>
      </c>
      <c r="V16" s="25">
        <f>I16</f>
        <v>57702</v>
      </c>
      <c r="W16" s="3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48" s="22" customFormat="1" ht="43.2" x14ac:dyDescent="0.3">
      <c r="A17" s="49">
        <v>15</v>
      </c>
      <c r="B17" s="16" t="s">
        <v>16</v>
      </c>
      <c r="C17" s="12" t="s">
        <v>180</v>
      </c>
      <c r="D17" s="16" t="s">
        <v>192</v>
      </c>
      <c r="E17" s="15" t="s">
        <v>93</v>
      </c>
      <c r="F17" s="16" t="s">
        <v>94</v>
      </c>
      <c r="G17" s="15" t="s">
        <v>93</v>
      </c>
      <c r="H17" s="15" t="s">
        <v>95</v>
      </c>
      <c r="I17" s="17">
        <v>61500</v>
      </c>
      <c r="J17" s="16" t="s">
        <v>18</v>
      </c>
      <c r="K17" s="14"/>
      <c r="L17" s="17">
        <f t="shared" si="0"/>
        <v>0</v>
      </c>
      <c r="M17" s="14"/>
      <c r="N17" s="17">
        <f t="shared" si="1"/>
        <v>0</v>
      </c>
      <c r="O17" s="14"/>
      <c r="P17" s="17">
        <f t="shared" si="2"/>
        <v>0</v>
      </c>
      <c r="Q17" s="14"/>
      <c r="R17" s="17">
        <f t="shared" si="3"/>
        <v>0</v>
      </c>
      <c r="S17" s="12" t="s">
        <v>183</v>
      </c>
      <c r="T17" s="25">
        <f>I17</f>
        <v>61500</v>
      </c>
      <c r="U17" s="25">
        <v>0</v>
      </c>
      <c r="V17" s="25">
        <v>0</v>
      </c>
      <c r="W17" s="3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48" s="22" customFormat="1" ht="57.6" x14ac:dyDescent="0.3">
      <c r="A18" s="48">
        <v>16</v>
      </c>
      <c r="B18" s="16" t="s">
        <v>16</v>
      </c>
      <c r="C18" s="16" t="s">
        <v>178</v>
      </c>
      <c r="D18" s="16" t="s">
        <v>96</v>
      </c>
      <c r="E18" s="15" t="s">
        <v>97</v>
      </c>
      <c r="F18" s="16" t="s">
        <v>98</v>
      </c>
      <c r="G18" s="15" t="s">
        <v>97</v>
      </c>
      <c r="H18" s="15" t="s">
        <v>99</v>
      </c>
      <c r="I18" s="17">
        <v>65964.912280701756</v>
      </c>
      <c r="J18" s="16" t="s">
        <v>18</v>
      </c>
      <c r="K18" s="18">
        <v>0</v>
      </c>
      <c r="L18" s="17">
        <f t="shared" si="0"/>
        <v>0</v>
      </c>
      <c r="M18" s="18">
        <v>0</v>
      </c>
      <c r="N18" s="17">
        <f t="shared" si="1"/>
        <v>0</v>
      </c>
      <c r="O18" s="18">
        <v>0</v>
      </c>
      <c r="P18" s="17">
        <f t="shared" si="2"/>
        <v>0</v>
      </c>
      <c r="Q18" s="18">
        <v>0</v>
      </c>
      <c r="R18" s="17">
        <f t="shared" si="3"/>
        <v>0</v>
      </c>
      <c r="S18" s="16" t="s">
        <v>100</v>
      </c>
      <c r="T18" s="25">
        <f>I18</f>
        <v>65964.912280701756</v>
      </c>
      <c r="U18" s="25">
        <v>0</v>
      </c>
      <c r="V18" s="25">
        <v>0</v>
      </c>
      <c r="W18" s="32" t="s">
        <v>101</v>
      </c>
      <c r="X18" s="21" t="s">
        <v>41</v>
      </c>
      <c r="Y18" s="21" t="s">
        <v>41</v>
      </c>
      <c r="Z18" s="21">
        <v>1</v>
      </c>
      <c r="AA18" s="21">
        <v>14</v>
      </c>
      <c r="AB18" s="21">
        <v>9235.09</v>
      </c>
      <c r="AC18" s="21">
        <v>75200</v>
      </c>
      <c r="AD18" s="21">
        <f>AC18*100/114</f>
        <v>65964.912280701756</v>
      </c>
      <c r="AE18" s="21" t="s">
        <v>42</v>
      </c>
      <c r="AF18" s="21"/>
      <c r="AG18" s="21"/>
      <c r="AH18" s="21"/>
    </row>
    <row r="19" spans="1:48" s="22" customFormat="1" ht="43.2" x14ac:dyDescent="0.3">
      <c r="A19" s="49">
        <v>17</v>
      </c>
      <c r="B19" s="16" t="s">
        <v>34</v>
      </c>
      <c r="C19" s="16" t="s">
        <v>178</v>
      </c>
      <c r="D19" s="16" t="s">
        <v>102</v>
      </c>
      <c r="E19" s="15" t="s">
        <v>90</v>
      </c>
      <c r="F19" s="16" t="s">
        <v>103</v>
      </c>
      <c r="G19" s="15" t="s">
        <v>90</v>
      </c>
      <c r="H19" s="15" t="s">
        <v>104</v>
      </c>
      <c r="I19" s="17">
        <v>66000</v>
      </c>
      <c r="J19" s="16" t="s">
        <v>15</v>
      </c>
      <c r="K19" s="18">
        <v>1</v>
      </c>
      <c r="L19" s="17">
        <f t="shared" si="0"/>
        <v>66000</v>
      </c>
      <c r="M19" s="18">
        <v>0.15</v>
      </c>
      <c r="N19" s="17">
        <f t="shared" si="1"/>
        <v>9900</v>
      </c>
      <c r="O19" s="18">
        <v>0.15</v>
      </c>
      <c r="P19" s="17">
        <f t="shared" si="2"/>
        <v>9900</v>
      </c>
      <c r="Q19" s="18">
        <v>0</v>
      </c>
      <c r="R19" s="17">
        <f t="shared" si="3"/>
        <v>0</v>
      </c>
      <c r="S19" s="16" t="s">
        <v>105</v>
      </c>
      <c r="T19" s="19">
        <v>0</v>
      </c>
      <c r="U19" s="19">
        <f>I19</f>
        <v>66000</v>
      </c>
      <c r="V19" s="19">
        <v>0</v>
      </c>
      <c r="W19" s="32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48" s="22" customFormat="1" ht="43.2" x14ac:dyDescent="0.3">
      <c r="A20" s="49">
        <v>18</v>
      </c>
      <c r="B20" s="16" t="s">
        <v>16</v>
      </c>
      <c r="C20" s="16" t="s">
        <v>180</v>
      </c>
      <c r="D20" s="16" t="s">
        <v>191</v>
      </c>
      <c r="E20" s="31">
        <v>41489</v>
      </c>
      <c r="F20" s="16" t="s">
        <v>32</v>
      </c>
      <c r="G20" s="31">
        <v>41489</v>
      </c>
      <c r="H20" s="15" t="s">
        <v>106</v>
      </c>
      <c r="I20" s="17">
        <v>66666.67</v>
      </c>
      <c r="J20" s="16" t="s">
        <v>18</v>
      </c>
      <c r="K20" s="18">
        <v>1</v>
      </c>
      <c r="L20" s="17">
        <f t="shared" si="0"/>
        <v>66666.67</v>
      </c>
      <c r="M20" s="18">
        <v>0.49</v>
      </c>
      <c r="N20" s="17">
        <f t="shared" si="1"/>
        <v>32666.668299999998</v>
      </c>
      <c r="O20" s="18">
        <v>0.51</v>
      </c>
      <c r="P20" s="17">
        <f t="shared" si="2"/>
        <v>34000.001700000001</v>
      </c>
      <c r="Q20" s="18">
        <v>0</v>
      </c>
      <c r="R20" s="17">
        <f t="shared" si="3"/>
        <v>0</v>
      </c>
      <c r="S20" s="16" t="s">
        <v>107</v>
      </c>
      <c r="T20" s="25">
        <f>I20</f>
        <v>66666.67</v>
      </c>
      <c r="U20" s="25">
        <v>0</v>
      </c>
      <c r="V20" s="25">
        <v>0</v>
      </c>
      <c r="W20" s="32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48" s="22" customFormat="1" ht="43.2" x14ac:dyDescent="0.3">
      <c r="A21" s="48">
        <v>19</v>
      </c>
      <c r="B21" s="16" t="s">
        <v>19</v>
      </c>
      <c r="C21" s="16" t="s">
        <v>178</v>
      </c>
      <c r="D21" s="16" t="s">
        <v>108</v>
      </c>
      <c r="E21" s="15" t="s">
        <v>37</v>
      </c>
      <c r="F21" s="16" t="s">
        <v>109</v>
      </c>
      <c r="G21" s="15" t="s">
        <v>37</v>
      </c>
      <c r="H21" s="15" t="s">
        <v>110</v>
      </c>
      <c r="I21" s="17">
        <v>72720</v>
      </c>
      <c r="J21" s="16" t="s">
        <v>20</v>
      </c>
      <c r="K21" s="18">
        <v>0.05</v>
      </c>
      <c r="L21" s="17">
        <f t="shared" si="0"/>
        <v>3636</v>
      </c>
      <c r="M21" s="18">
        <v>0.45</v>
      </c>
      <c r="N21" s="17">
        <f t="shared" si="1"/>
        <v>32724</v>
      </c>
      <c r="O21" s="18">
        <v>0.05</v>
      </c>
      <c r="P21" s="17">
        <f t="shared" si="2"/>
        <v>3636</v>
      </c>
      <c r="Q21" s="18">
        <v>0</v>
      </c>
      <c r="R21" s="17">
        <f t="shared" si="3"/>
        <v>0</v>
      </c>
      <c r="S21" s="16" t="s">
        <v>111</v>
      </c>
      <c r="T21" s="25">
        <v>0</v>
      </c>
      <c r="U21" s="25">
        <v>0</v>
      </c>
      <c r="V21" s="25">
        <f>I21</f>
        <v>72720</v>
      </c>
      <c r="W21" s="32" t="s">
        <v>40</v>
      </c>
      <c r="X21" s="21" t="s">
        <v>41</v>
      </c>
      <c r="Y21" s="21" t="s">
        <v>41</v>
      </c>
      <c r="Z21" s="21">
        <v>1</v>
      </c>
      <c r="AA21" s="21">
        <v>14</v>
      </c>
      <c r="AB21" s="21">
        <v>10180.799999999999</v>
      </c>
      <c r="AC21" s="21">
        <v>82900.800000000003</v>
      </c>
      <c r="AD21" s="21">
        <f>AC21*100/114</f>
        <v>72720</v>
      </c>
      <c r="AE21" s="21" t="s">
        <v>42</v>
      </c>
      <c r="AF21" s="21"/>
      <c r="AG21" s="21"/>
      <c r="AH21" s="21"/>
    </row>
    <row r="22" spans="1:48" s="22" customFormat="1" ht="28.8" x14ac:dyDescent="0.3">
      <c r="A22" s="49">
        <v>20</v>
      </c>
      <c r="B22" s="12" t="s">
        <v>63</v>
      </c>
      <c r="C22" s="12" t="s">
        <v>180</v>
      </c>
      <c r="D22" s="12" t="s">
        <v>190</v>
      </c>
      <c r="E22" s="30">
        <v>41277</v>
      </c>
      <c r="F22" s="12" t="s">
        <v>17</v>
      </c>
      <c r="G22" s="30">
        <v>41277</v>
      </c>
      <c r="H22" s="13" t="s">
        <v>112</v>
      </c>
      <c r="I22" s="23">
        <v>74336.850000000006</v>
      </c>
      <c r="J22" s="12" t="s">
        <v>27</v>
      </c>
      <c r="K22" s="24">
        <v>1</v>
      </c>
      <c r="L22" s="17">
        <f t="shared" si="0"/>
        <v>74336.850000000006</v>
      </c>
      <c r="M22" s="24">
        <v>1</v>
      </c>
      <c r="N22" s="17">
        <f t="shared" si="1"/>
        <v>74336.850000000006</v>
      </c>
      <c r="O22" s="24">
        <v>0</v>
      </c>
      <c r="P22" s="17">
        <f t="shared" si="2"/>
        <v>0</v>
      </c>
      <c r="Q22" s="24">
        <v>0</v>
      </c>
      <c r="R22" s="17">
        <f t="shared" si="3"/>
        <v>0</v>
      </c>
      <c r="S22" s="16" t="s">
        <v>39</v>
      </c>
      <c r="T22" s="19">
        <v>0</v>
      </c>
      <c r="U22" s="19">
        <f>I22</f>
        <v>74336.850000000006</v>
      </c>
      <c r="V22" s="19">
        <v>0</v>
      </c>
      <c r="W22" s="26" t="s">
        <v>52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48" s="22" customFormat="1" ht="43.2" x14ac:dyDescent="0.3">
      <c r="A23" s="49">
        <v>21</v>
      </c>
      <c r="B23" s="12" t="s">
        <v>35</v>
      </c>
      <c r="C23" s="12" t="s">
        <v>180</v>
      </c>
      <c r="D23" s="12" t="s">
        <v>113</v>
      </c>
      <c r="E23" s="30">
        <v>41366</v>
      </c>
      <c r="F23" s="12" t="s">
        <v>114</v>
      </c>
      <c r="G23" s="30">
        <v>41366</v>
      </c>
      <c r="H23" s="13" t="s">
        <v>115</v>
      </c>
      <c r="I23" s="23">
        <v>75000</v>
      </c>
      <c r="J23" s="12" t="s">
        <v>116</v>
      </c>
      <c r="K23" s="24">
        <v>1</v>
      </c>
      <c r="L23" s="17">
        <f t="shared" si="0"/>
        <v>75000</v>
      </c>
      <c r="M23" s="24">
        <v>0</v>
      </c>
      <c r="N23" s="17">
        <f t="shared" si="1"/>
        <v>0</v>
      </c>
      <c r="O23" s="24">
        <v>1</v>
      </c>
      <c r="P23" s="17">
        <f t="shared" si="2"/>
        <v>75000</v>
      </c>
      <c r="Q23" s="24">
        <v>0</v>
      </c>
      <c r="R23" s="17">
        <f t="shared" si="3"/>
        <v>0</v>
      </c>
      <c r="S23" s="12" t="s">
        <v>76</v>
      </c>
      <c r="T23" s="25">
        <f>I23</f>
        <v>75000</v>
      </c>
      <c r="U23" s="25">
        <v>0</v>
      </c>
      <c r="V23" s="25">
        <v>0</v>
      </c>
      <c r="W23" s="26" t="s">
        <v>117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s="22" customFormat="1" ht="43.2" x14ac:dyDescent="0.3">
      <c r="A24" s="48">
        <v>22</v>
      </c>
      <c r="B24" s="16" t="s">
        <v>16</v>
      </c>
      <c r="C24" s="16" t="s">
        <v>180</v>
      </c>
      <c r="D24" s="16" t="s">
        <v>189</v>
      </c>
      <c r="E24" s="15" t="s">
        <v>118</v>
      </c>
      <c r="F24" s="16" t="s">
        <v>119</v>
      </c>
      <c r="G24" s="15" t="s">
        <v>118</v>
      </c>
      <c r="H24" s="15" t="s">
        <v>120</v>
      </c>
      <c r="I24" s="17">
        <v>81760</v>
      </c>
      <c r="J24" s="16" t="s">
        <v>18</v>
      </c>
      <c r="K24" s="18">
        <v>1</v>
      </c>
      <c r="L24" s="17">
        <f t="shared" si="0"/>
        <v>81760</v>
      </c>
      <c r="M24" s="18">
        <v>1</v>
      </c>
      <c r="N24" s="17">
        <f t="shared" si="1"/>
        <v>81760</v>
      </c>
      <c r="O24" s="18">
        <v>1</v>
      </c>
      <c r="P24" s="17">
        <f t="shared" si="2"/>
        <v>81760</v>
      </c>
      <c r="Q24" s="18">
        <v>0</v>
      </c>
      <c r="R24" s="17">
        <f t="shared" si="3"/>
        <v>0</v>
      </c>
      <c r="S24" s="16" t="s">
        <v>121</v>
      </c>
      <c r="T24" s="25">
        <v>0</v>
      </c>
      <c r="U24" s="25">
        <v>0</v>
      </c>
      <c r="V24" s="25">
        <f>I24</f>
        <v>81760</v>
      </c>
      <c r="W24" s="32" t="s">
        <v>122</v>
      </c>
      <c r="X24" s="21" t="s">
        <v>41</v>
      </c>
      <c r="Y24" s="21" t="s">
        <v>41</v>
      </c>
      <c r="Z24" s="21">
        <v>1</v>
      </c>
      <c r="AA24" s="21"/>
      <c r="AB24" s="21"/>
      <c r="AC24" s="21">
        <v>81760</v>
      </c>
      <c r="AD24" s="21">
        <f>AC24</f>
        <v>81760</v>
      </c>
      <c r="AE24" s="21" t="s">
        <v>42</v>
      </c>
      <c r="AF24" s="21"/>
      <c r="AG24" s="21"/>
      <c r="AH24" s="21"/>
    </row>
    <row r="25" spans="1:48" s="22" customFormat="1" ht="43.2" x14ac:dyDescent="0.3">
      <c r="A25" s="49">
        <v>23</v>
      </c>
      <c r="B25" s="12" t="s">
        <v>16</v>
      </c>
      <c r="C25" s="12" t="s">
        <v>180</v>
      </c>
      <c r="D25" s="12" t="s">
        <v>188</v>
      </c>
      <c r="E25" s="13" t="s">
        <v>60</v>
      </c>
      <c r="F25" s="12" t="s">
        <v>55</v>
      </c>
      <c r="G25" s="13" t="s">
        <v>60</v>
      </c>
      <c r="H25" s="13" t="s">
        <v>123</v>
      </c>
      <c r="I25" s="23">
        <v>91421.05</v>
      </c>
      <c r="J25" s="12" t="s">
        <v>18</v>
      </c>
      <c r="K25" s="24">
        <v>1</v>
      </c>
      <c r="L25" s="17">
        <f t="shared" si="0"/>
        <v>91421.05</v>
      </c>
      <c r="M25" s="24">
        <v>0.5</v>
      </c>
      <c r="N25" s="17">
        <f t="shared" si="1"/>
        <v>45710.525000000001</v>
      </c>
      <c r="O25" s="24">
        <v>0</v>
      </c>
      <c r="P25" s="17">
        <f t="shared" si="2"/>
        <v>0</v>
      </c>
      <c r="Q25" s="24">
        <v>0</v>
      </c>
      <c r="R25" s="17">
        <f t="shared" si="3"/>
        <v>0</v>
      </c>
      <c r="S25" s="12" t="s">
        <v>124</v>
      </c>
      <c r="T25" s="25">
        <f>I25</f>
        <v>91421.05</v>
      </c>
      <c r="U25" s="25">
        <v>0</v>
      </c>
      <c r="V25" s="25">
        <v>0</v>
      </c>
      <c r="W25" s="26" t="s">
        <v>122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48" s="22" customFormat="1" ht="43.2" x14ac:dyDescent="0.3">
      <c r="A26" s="49">
        <v>24</v>
      </c>
      <c r="B26" s="12" t="s">
        <v>35</v>
      </c>
      <c r="C26" s="12" t="s">
        <v>180</v>
      </c>
      <c r="D26" s="12" t="s">
        <v>125</v>
      </c>
      <c r="E26" s="30">
        <v>41366</v>
      </c>
      <c r="F26" s="12" t="s">
        <v>126</v>
      </c>
      <c r="G26" s="30">
        <v>41366</v>
      </c>
      <c r="H26" s="13" t="s">
        <v>127</v>
      </c>
      <c r="I26" s="23">
        <v>98240.14</v>
      </c>
      <c r="J26" s="12" t="s">
        <v>116</v>
      </c>
      <c r="K26" s="24">
        <v>0</v>
      </c>
      <c r="L26" s="17">
        <f t="shared" si="0"/>
        <v>0</v>
      </c>
      <c r="M26" s="24">
        <v>1</v>
      </c>
      <c r="N26" s="17">
        <f t="shared" si="1"/>
        <v>98240.14</v>
      </c>
      <c r="O26" s="24">
        <v>0</v>
      </c>
      <c r="P26" s="17">
        <f t="shared" si="2"/>
        <v>0</v>
      </c>
      <c r="Q26" s="24">
        <v>0</v>
      </c>
      <c r="R26" s="17">
        <f t="shared" si="3"/>
        <v>0</v>
      </c>
      <c r="S26" s="12" t="s">
        <v>128</v>
      </c>
      <c r="T26" s="25">
        <v>0</v>
      </c>
      <c r="U26" s="25">
        <v>0</v>
      </c>
      <c r="V26" s="25">
        <f>I26</f>
        <v>98240.14</v>
      </c>
      <c r="W26" s="26" t="s">
        <v>129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48" s="22" customFormat="1" ht="28.8" x14ac:dyDescent="0.3">
      <c r="A27" s="48">
        <v>25</v>
      </c>
      <c r="B27" s="12" t="s">
        <v>19</v>
      </c>
      <c r="C27" s="12" t="s">
        <v>180</v>
      </c>
      <c r="D27" s="12" t="s">
        <v>130</v>
      </c>
      <c r="E27" s="13" t="s">
        <v>44</v>
      </c>
      <c r="F27" s="12" t="s">
        <v>131</v>
      </c>
      <c r="G27" s="13" t="s">
        <v>44</v>
      </c>
      <c r="H27" s="13" t="s">
        <v>132</v>
      </c>
      <c r="I27" s="23">
        <v>98684.21</v>
      </c>
      <c r="J27" s="12" t="s">
        <v>20</v>
      </c>
      <c r="K27" s="24">
        <v>0</v>
      </c>
      <c r="L27" s="17">
        <f t="shared" si="0"/>
        <v>0</v>
      </c>
      <c r="M27" s="13"/>
      <c r="N27" s="17">
        <f t="shared" si="1"/>
        <v>0</v>
      </c>
      <c r="O27" s="24">
        <v>0</v>
      </c>
      <c r="P27" s="17">
        <f t="shared" si="2"/>
        <v>0</v>
      </c>
      <c r="Q27" s="24">
        <v>0</v>
      </c>
      <c r="R27" s="17">
        <f t="shared" si="3"/>
        <v>0</v>
      </c>
      <c r="S27" s="12" t="s">
        <v>133</v>
      </c>
      <c r="T27" s="25">
        <v>0</v>
      </c>
      <c r="U27" s="25">
        <v>0</v>
      </c>
      <c r="V27" s="25">
        <f>I27</f>
        <v>98684.21</v>
      </c>
      <c r="W27" s="26" t="s">
        <v>134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48" s="22" customFormat="1" ht="43.2" x14ac:dyDescent="0.3">
      <c r="A28" s="49">
        <v>26</v>
      </c>
      <c r="B28" s="12" t="s">
        <v>35</v>
      </c>
      <c r="C28" s="12" t="s">
        <v>180</v>
      </c>
      <c r="D28" s="12" t="s">
        <v>135</v>
      </c>
      <c r="E28" s="13" t="s">
        <v>54</v>
      </c>
      <c r="F28" s="12" t="s">
        <v>136</v>
      </c>
      <c r="G28" s="13" t="s">
        <v>54</v>
      </c>
      <c r="H28" s="13" t="s">
        <v>137</v>
      </c>
      <c r="I28" s="23">
        <v>102602.15</v>
      </c>
      <c r="J28" s="12" t="s">
        <v>116</v>
      </c>
      <c r="K28" s="24">
        <v>0.26</v>
      </c>
      <c r="L28" s="17">
        <f t="shared" si="0"/>
        <v>26676.559000000001</v>
      </c>
      <c r="M28" s="24">
        <v>0.32</v>
      </c>
      <c r="N28" s="17">
        <f t="shared" si="1"/>
        <v>32832.688000000002</v>
      </c>
      <c r="O28" s="24">
        <v>0</v>
      </c>
      <c r="P28" s="17">
        <f t="shared" si="2"/>
        <v>0</v>
      </c>
      <c r="Q28" s="24">
        <v>0</v>
      </c>
      <c r="R28" s="17">
        <f t="shared" si="3"/>
        <v>0</v>
      </c>
      <c r="S28" s="12" t="s">
        <v>138</v>
      </c>
      <c r="T28" s="25">
        <v>0</v>
      </c>
      <c r="U28" s="25">
        <v>0</v>
      </c>
      <c r="V28" s="25">
        <f>I28</f>
        <v>102602.15</v>
      </c>
      <c r="W28" s="26" t="s">
        <v>139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48" s="22" customFormat="1" ht="43.2" x14ac:dyDescent="0.3">
      <c r="A29" s="49">
        <v>27</v>
      </c>
      <c r="B29" s="12" t="s">
        <v>35</v>
      </c>
      <c r="C29" s="12" t="s">
        <v>180</v>
      </c>
      <c r="D29" s="12" t="s">
        <v>140</v>
      </c>
      <c r="E29" s="13" t="s">
        <v>54</v>
      </c>
      <c r="F29" s="12" t="s">
        <v>136</v>
      </c>
      <c r="G29" s="13" t="s">
        <v>54</v>
      </c>
      <c r="H29" s="13" t="s">
        <v>137</v>
      </c>
      <c r="I29" s="23">
        <v>102602.15</v>
      </c>
      <c r="J29" s="12" t="s">
        <v>116</v>
      </c>
      <c r="K29" s="24">
        <v>0.26</v>
      </c>
      <c r="L29" s="17">
        <f t="shared" si="0"/>
        <v>26676.559000000001</v>
      </c>
      <c r="M29" s="24">
        <v>0.32</v>
      </c>
      <c r="N29" s="17">
        <f t="shared" si="1"/>
        <v>32832.688000000002</v>
      </c>
      <c r="O29" s="24">
        <v>0</v>
      </c>
      <c r="P29" s="17">
        <f t="shared" si="2"/>
        <v>0</v>
      </c>
      <c r="Q29" s="24">
        <v>0</v>
      </c>
      <c r="R29" s="17">
        <f t="shared" si="3"/>
        <v>0</v>
      </c>
      <c r="S29" s="12" t="s">
        <v>138</v>
      </c>
      <c r="T29" s="25">
        <v>0</v>
      </c>
      <c r="U29" s="25">
        <v>0</v>
      </c>
      <c r="V29" s="25">
        <f>I29</f>
        <v>102602.15</v>
      </c>
      <c r="W29" s="26" t="s">
        <v>117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48" s="22" customFormat="1" ht="43.2" x14ac:dyDescent="0.3">
      <c r="A30" s="48">
        <v>28</v>
      </c>
      <c r="B30" s="12" t="s">
        <v>35</v>
      </c>
      <c r="C30" s="12" t="s">
        <v>180</v>
      </c>
      <c r="D30" s="12" t="s">
        <v>141</v>
      </c>
      <c r="E30" s="13" t="s">
        <v>54</v>
      </c>
      <c r="F30" s="12" t="s">
        <v>136</v>
      </c>
      <c r="G30" s="13" t="s">
        <v>54</v>
      </c>
      <c r="H30" s="13" t="s">
        <v>137</v>
      </c>
      <c r="I30" s="23">
        <v>102602.15</v>
      </c>
      <c r="J30" s="12" t="s">
        <v>116</v>
      </c>
      <c r="K30" s="24">
        <v>0.26</v>
      </c>
      <c r="L30" s="17">
        <f t="shared" si="0"/>
        <v>26676.559000000001</v>
      </c>
      <c r="M30" s="24">
        <v>0.32</v>
      </c>
      <c r="N30" s="17">
        <f t="shared" si="1"/>
        <v>32832.688000000002</v>
      </c>
      <c r="O30" s="24">
        <v>0</v>
      </c>
      <c r="P30" s="17">
        <f t="shared" si="2"/>
        <v>0</v>
      </c>
      <c r="Q30" s="24">
        <v>0</v>
      </c>
      <c r="R30" s="17">
        <f t="shared" si="3"/>
        <v>0</v>
      </c>
      <c r="S30" s="12" t="s">
        <v>138</v>
      </c>
      <c r="T30" s="25">
        <v>0</v>
      </c>
      <c r="U30" s="25">
        <v>0</v>
      </c>
      <c r="V30" s="25">
        <f>I30</f>
        <v>102602.15</v>
      </c>
      <c r="W30" s="26" t="s">
        <v>142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48" s="22" customFormat="1" ht="28.8" x14ac:dyDescent="0.3">
      <c r="A31" s="49">
        <v>29</v>
      </c>
      <c r="B31" s="12" t="s">
        <v>21</v>
      </c>
      <c r="C31" s="12" t="s">
        <v>180</v>
      </c>
      <c r="D31" s="12" t="s">
        <v>143</v>
      </c>
      <c r="E31" s="13" t="s">
        <v>64</v>
      </c>
      <c r="F31" s="12" t="s">
        <v>144</v>
      </c>
      <c r="G31" s="13" t="s">
        <v>64</v>
      </c>
      <c r="H31" s="13" t="s">
        <v>145</v>
      </c>
      <c r="I31" s="23">
        <v>107019.99</v>
      </c>
      <c r="J31" s="12" t="s">
        <v>22</v>
      </c>
      <c r="K31" s="24">
        <v>1</v>
      </c>
      <c r="L31" s="17">
        <f t="shared" si="0"/>
        <v>107019.99</v>
      </c>
      <c r="M31" s="24">
        <v>1</v>
      </c>
      <c r="N31" s="17">
        <f t="shared" si="1"/>
        <v>107019.99</v>
      </c>
      <c r="O31" s="24">
        <v>1</v>
      </c>
      <c r="P31" s="17">
        <f t="shared" si="2"/>
        <v>107019.99</v>
      </c>
      <c r="Q31" s="24">
        <v>0</v>
      </c>
      <c r="R31" s="17">
        <f t="shared" si="3"/>
        <v>0</v>
      </c>
      <c r="S31" s="16" t="s">
        <v>39</v>
      </c>
      <c r="T31" s="19">
        <v>0</v>
      </c>
      <c r="U31" s="19">
        <f>I31</f>
        <v>107019.99</v>
      </c>
      <c r="V31" s="19">
        <v>0</v>
      </c>
      <c r="W31" s="26" t="s">
        <v>77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48" s="22" customFormat="1" ht="28.8" x14ac:dyDescent="0.3">
      <c r="A32" s="49">
        <v>30</v>
      </c>
      <c r="B32" s="12" t="s">
        <v>48</v>
      </c>
      <c r="C32" s="12" t="s">
        <v>178</v>
      </c>
      <c r="D32" s="12" t="s">
        <v>146</v>
      </c>
      <c r="E32" s="13" t="s">
        <v>147</v>
      </c>
      <c r="F32" s="12" t="s">
        <v>33</v>
      </c>
      <c r="G32" s="13" t="s">
        <v>147</v>
      </c>
      <c r="H32" s="13" t="s">
        <v>148</v>
      </c>
      <c r="I32" s="23">
        <v>109052.28</v>
      </c>
      <c r="J32" s="12" t="s">
        <v>51</v>
      </c>
      <c r="K32" s="24">
        <v>0</v>
      </c>
      <c r="L32" s="17">
        <f t="shared" si="0"/>
        <v>0</v>
      </c>
      <c r="M32" s="24">
        <v>0</v>
      </c>
      <c r="N32" s="17">
        <f t="shared" si="1"/>
        <v>0</v>
      </c>
      <c r="O32" s="13"/>
      <c r="P32" s="17">
        <f t="shared" si="2"/>
        <v>0</v>
      </c>
      <c r="Q32" s="24">
        <v>0</v>
      </c>
      <c r="R32" s="17">
        <f t="shared" si="3"/>
        <v>0</v>
      </c>
      <c r="S32" s="12" t="s">
        <v>128</v>
      </c>
      <c r="T32" s="25">
        <v>0</v>
      </c>
      <c r="U32" s="25">
        <v>0</v>
      </c>
      <c r="V32" s="25">
        <f>I32</f>
        <v>109052.28</v>
      </c>
      <c r="W32" s="26" t="s">
        <v>52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47" s="22" customFormat="1" ht="43.2" x14ac:dyDescent="0.3">
      <c r="A33" s="48">
        <v>31</v>
      </c>
      <c r="B33" s="16" t="s">
        <v>16</v>
      </c>
      <c r="C33" s="16" t="s">
        <v>180</v>
      </c>
      <c r="D33" s="16" t="s">
        <v>149</v>
      </c>
      <c r="E33" s="31">
        <v>41397</v>
      </c>
      <c r="F33" s="16" t="s">
        <v>150</v>
      </c>
      <c r="G33" s="31">
        <v>41397</v>
      </c>
      <c r="H33" s="15" t="s">
        <v>151</v>
      </c>
      <c r="I33" s="17">
        <v>115500</v>
      </c>
      <c r="J33" s="16" t="s">
        <v>18</v>
      </c>
      <c r="K33" s="18">
        <v>1</v>
      </c>
      <c r="L33" s="17">
        <f t="shared" si="0"/>
        <v>115500</v>
      </c>
      <c r="M33" s="18">
        <v>1</v>
      </c>
      <c r="N33" s="17">
        <f t="shared" si="1"/>
        <v>115500</v>
      </c>
      <c r="O33" s="18">
        <v>1</v>
      </c>
      <c r="P33" s="17">
        <f t="shared" si="2"/>
        <v>115500</v>
      </c>
      <c r="Q33" s="18">
        <v>0</v>
      </c>
      <c r="R33" s="17">
        <f t="shared" si="3"/>
        <v>0</v>
      </c>
      <c r="S33" s="16" t="s">
        <v>107</v>
      </c>
      <c r="T33" s="25">
        <f>I33</f>
        <v>115500</v>
      </c>
      <c r="U33" s="25">
        <v>0</v>
      </c>
      <c r="V33" s="25">
        <v>0</v>
      </c>
      <c r="W33" s="32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47" s="22" customFormat="1" ht="28.8" x14ac:dyDescent="0.3">
      <c r="A34" s="49">
        <v>32</v>
      </c>
      <c r="B34" s="16" t="s">
        <v>16</v>
      </c>
      <c r="C34" s="16" t="s">
        <v>180</v>
      </c>
      <c r="D34" s="16" t="s">
        <v>187</v>
      </c>
      <c r="E34" s="31">
        <v>41458</v>
      </c>
      <c r="F34" s="16" t="s">
        <v>17</v>
      </c>
      <c r="G34" s="31">
        <v>41458</v>
      </c>
      <c r="H34" s="15" t="s">
        <v>152</v>
      </c>
      <c r="I34" s="17">
        <v>134894.73000000001</v>
      </c>
      <c r="J34" s="16" t="s">
        <v>18</v>
      </c>
      <c r="K34" s="18">
        <v>1</v>
      </c>
      <c r="L34" s="17">
        <f t="shared" si="0"/>
        <v>134894.73000000001</v>
      </c>
      <c r="M34" s="18">
        <v>1</v>
      </c>
      <c r="N34" s="17">
        <f t="shared" si="1"/>
        <v>134894.73000000001</v>
      </c>
      <c r="O34" s="18">
        <v>0</v>
      </c>
      <c r="P34" s="17">
        <f t="shared" si="2"/>
        <v>0</v>
      </c>
      <c r="Q34" s="18">
        <v>0</v>
      </c>
      <c r="R34" s="17">
        <f t="shared" si="3"/>
        <v>0</v>
      </c>
      <c r="S34" s="16" t="s">
        <v>39</v>
      </c>
      <c r="T34" s="19">
        <v>0</v>
      </c>
      <c r="U34" s="19">
        <f>I34</f>
        <v>134894.73000000001</v>
      </c>
      <c r="V34" s="19">
        <v>0</v>
      </c>
      <c r="W34" s="32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47" s="22" customFormat="1" ht="43.2" x14ac:dyDescent="0.3">
      <c r="A35" s="49">
        <v>33</v>
      </c>
      <c r="B35" s="16" t="s">
        <v>153</v>
      </c>
      <c r="C35" s="16" t="s">
        <v>180</v>
      </c>
      <c r="D35" s="16" t="s">
        <v>186</v>
      </c>
      <c r="E35" s="31">
        <v>41458</v>
      </c>
      <c r="F35" s="16" t="s">
        <v>154</v>
      </c>
      <c r="G35" s="31">
        <v>41458</v>
      </c>
      <c r="H35" s="15" t="s">
        <v>155</v>
      </c>
      <c r="I35" s="17">
        <v>138000</v>
      </c>
      <c r="J35" s="16" t="s">
        <v>51</v>
      </c>
      <c r="K35" s="18">
        <v>1</v>
      </c>
      <c r="L35" s="17">
        <f t="shared" si="0"/>
        <v>138000</v>
      </c>
      <c r="M35" s="18">
        <v>0</v>
      </c>
      <c r="N35" s="17">
        <f t="shared" si="1"/>
        <v>0</v>
      </c>
      <c r="O35" s="18">
        <v>0</v>
      </c>
      <c r="P35" s="17">
        <f t="shared" si="2"/>
        <v>0</v>
      </c>
      <c r="Q35" s="18">
        <v>0</v>
      </c>
      <c r="R35" s="17">
        <f t="shared" si="3"/>
        <v>0</v>
      </c>
      <c r="S35" s="16" t="s">
        <v>156</v>
      </c>
      <c r="T35" s="25">
        <v>0</v>
      </c>
      <c r="U35" s="25">
        <v>0</v>
      </c>
      <c r="V35" s="25">
        <f>I35</f>
        <v>138000</v>
      </c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47" s="22" customFormat="1" ht="57.6" x14ac:dyDescent="0.3">
      <c r="A36" s="48">
        <v>34</v>
      </c>
      <c r="B36" s="16" t="s">
        <v>157</v>
      </c>
      <c r="C36" s="16" t="s">
        <v>178</v>
      </c>
      <c r="D36" s="16" t="s">
        <v>158</v>
      </c>
      <c r="E36" s="15" t="s">
        <v>159</v>
      </c>
      <c r="F36" s="16" t="s">
        <v>160</v>
      </c>
      <c r="G36" s="15" t="s">
        <v>159</v>
      </c>
      <c r="H36" s="15" t="s">
        <v>161</v>
      </c>
      <c r="I36" s="17">
        <v>140000</v>
      </c>
      <c r="J36" s="16" t="s">
        <v>162</v>
      </c>
      <c r="K36" s="18">
        <v>1</v>
      </c>
      <c r="L36" s="17">
        <f t="shared" si="0"/>
        <v>140000</v>
      </c>
      <c r="M36" s="18">
        <v>0.5</v>
      </c>
      <c r="N36" s="17">
        <f t="shared" si="1"/>
        <v>70000</v>
      </c>
      <c r="O36" s="18">
        <v>0.5</v>
      </c>
      <c r="P36" s="17">
        <f t="shared" si="2"/>
        <v>70000</v>
      </c>
      <c r="Q36" s="18">
        <v>0</v>
      </c>
      <c r="R36" s="17">
        <f t="shared" si="3"/>
        <v>0</v>
      </c>
      <c r="S36" s="16" t="s">
        <v>181</v>
      </c>
      <c r="T36" s="25">
        <v>0</v>
      </c>
      <c r="U36" s="25">
        <v>0</v>
      </c>
      <c r="V36" s="25">
        <f>I36</f>
        <v>140000</v>
      </c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47" s="22" customFormat="1" ht="43.2" x14ac:dyDescent="0.3">
      <c r="A37" s="49">
        <v>35</v>
      </c>
      <c r="B37" s="12" t="s">
        <v>21</v>
      </c>
      <c r="C37" s="12" t="s">
        <v>180</v>
      </c>
      <c r="D37" s="12" t="s">
        <v>179</v>
      </c>
      <c r="E37" s="13" t="s">
        <v>163</v>
      </c>
      <c r="F37" s="12" t="s">
        <v>164</v>
      </c>
      <c r="G37" s="13" t="s">
        <v>163</v>
      </c>
      <c r="H37" s="13" t="s">
        <v>165</v>
      </c>
      <c r="I37" s="23">
        <v>151950.29</v>
      </c>
      <c r="J37" s="12" t="s">
        <v>22</v>
      </c>
      <c r="K37" s="24">
        <v>1</v>
      </c>
      <c r="L37" s="17">
        <f t="shared" si="0"/>
        <v>151950.29</v>
      </c>
      <c r="M37" s="24">
        <v>0.3</v>
      </c>
      <c r="N37" s="17">
        <f t="shared" si="1"/>
        <v>45585.087</v>
      </c>
      <c r="O37" s="24">
        <v>1</v>
      </c>
      <c r="P37" s="17">
        <f t="shared" si="2"/>
        <v>151950.29</v>
      </c>
      <c r="Q37" s="24">
        <v>0</v>
      </c>
      <c r="R37" s="17">
        <f t="shared" si="3"/>
        <v>0</v>
      </c>
      <c r="S37" s="12" t="s">
        <v>166</v>
      </c>
      <c r="T37" s="19">
        <v>0</v>
      </c>
      <c r="U37" s="19">
        <f>I37</f>
        <v>151950.29</v>
      </c>
      <c r="V37" s="19">
        <v>0</v>
      </c>
      <c r="W37" s="26" t="s">
        <v>167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47" s="22" customFormat="1" ht="43.2" x14ac:dyDescent="0.3">
      <c r="A38" s="49">
        <v>36</v>
      </c>
      <c r="B38" s="12" t="s">
        <v>35</v>
      </c>
      <c r="C38" s="12" t="s">
        <v>180</v>
      </c>
      <c r="D38" s="12" t="s">
        <v>168</v>
      </c>
      <c r="E38" s="30">
        <v>41366</v>
      </c>
      <c r="F38" s="12" t="s">
        <v>136</v>
      </c>
      <c r="G38" s="30">
        <v>41366</v>
      </c>
      <c r="H38" s="13" t="s">
        <v>169</v>
      </c>
      <c r="I38" s="23">
        <v>154616.14000000001</v>
      </c>
      <c r="J38" s="12" t="s">
        <v>116</v>
      </c>
      <c r="K38" s="24">
        <v>0.26</v>
      </c>
      <c r="L38" s="17">
        <f t="shared" si="0"/>
        <v>40200.196400000008</v>
      </c>
      <c r="M38" s="24">
        <v>0.32</v>
      </c>
      <c r="N38" s="17">
        <f t="shared" si="1"/>
        <v>49477.164800000006</v>
      </c>
      <c r="O38" s="24">
        <v>0</v>
      </c>
      <c r="P38" s="17">
        <f t="shared" si="2"/>
        <v>0</v>
      </c>
      <c r="Q38" s="24">
        <v>0</v>
      </c>
      <c r="R38" s="17">
        <f t="shared" si="3"/>
        <v>0</v>
      </c>
      <c r="S38" s="12" t="s">
        <v>138</v>
      </c>
      <c r="T38" s="25">
        <v>0</v>
      </c>
      <c r="U38" s="25">
        <v>0</v>
      </c>
      <c r="V38" s="25">
        <f>I38</f>
        <v>154616.14000000001</v>
      </c>
      <c r="W38" s="26" t="s">
        <v>170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47" s="22" customFormat="1" ht="43.8" thickBot="1" x14ac:dyDescent="0.35">
      <c r="A39" s="48">
        <v>37</v>
      </c>
      <c r="B39" s="33" t="s">
        <v>21</v>
      </c>
      <c r="C39" s="12" t="s">
        <v>180</v>
      </c>
      <c r="D39" s="33" t="s">
        <v>185</v>
      </c>
      <c r="E39" s="34" t="s">
        <v>37</v>
      </c>
      <c r="F39" s="33" t="s">
        <v>171</v>
      </c>
      <c r="G39" s="34" t="s">
        <v>37</v>
      </c>
      <c r="H39" s="34" t="s">
        <v>172</v>
      </c>
      <c r="I39" s="35">
        <v>158606.57894736843</v>
      </c>
      <c r="J39" s="33" t="s">
        <v>22</v>
      </c>
      <c r="K39" s="36">
        <v>0</v>
      </c>
      <c r="L39" s="35">
        <f t="shared" si="0"/>
        <v>0</v>
      </c>
      <c r="M39" s="36">
        <v>0</v>
      </c>
      <c r="N39" s="35">
        <f t="shared" si="1"/>
        <v>0</v>
      </c>
      <c r="O39" s="36">
        <v>0</v>
      </c>
      <c r="P39" s="35">
        <f t="shared" si="2"/>
        <v>0</v>
      </c>
      <c r="Q39" s="36">
        <v>0</v>
      </c>
      <c r="R39" s="35">
        <f t="shared" si="3"/>
        <v>0</v>
      </c>
      <c r="S39" s="33" t="s">
        <v>173</v>
      </c>
      <c r="T39" s="37">
        <v>0</v>
      </c>
      <c r="U39" s="37">
        <v>0</v>
      </c>
      <c r="V39" s="37">
        <f>I39</f>
        <v>158606.57894736843</v>
      </c>
      <c r="W39" s="32" t="s">
        <v>174</v>
      </c>
      <c r="X39" s="21" t="s">
        <v>41</v>
      </c>
      <c r="Y39" s="21" t="s">
        <v>41</v>
      </c>
      <c r="Z39" s="21">
        <v>10</v>
      </c>
      <c r="AA39" s="21">
        <v>14</v>
      </c>
      <c r="AB39" s="21">
        <v>22204.9</v>
      </c>
      <c r="AC39" s="21">
        <v>180811.5</v>
      </c>
      <c r="AD39" s="21">
        <f>AC39*100/114</f>
        <v>158606.57894736843</v>
      </c>
      <c r="AE39" s="21" t="s">
        <v>175</v>
      </c>
      <c r="AF39" s="21"/>
      <c r="AG39" s="21"/>
      <c r="AH39" s="21"/>
    </row>
    <row r="40" spans="1:47" s="42" customFormat="1" ht="15" thickBot="1" x14ac:dyDescent="0.35">
      <c r="A40" s="50" t="s">
        <v>176</v>
      </c>
      <c r="B40" s="51"/>
      <c r="C40" s="51"/>
      <c r="D40" s="51"/>
      <c r="E40" s="51"/>
      <c r="F40" s="51"/>
      <c r="G40" s="51"/>
      <c r="H40" s="52"/>
      <c r="I40" s="38">
        <f>SUM(I3:I39)</f>
        <v>3037597.9119298249</v>
      </c>
      <c r="J40" s="38">
        <f>SUM(J3:J39)</f>
        <v>0</v>
      </c>
      <c r="K40" s="39">
        <f>L40/I40</f>
        <v>0.59740876400223109</v>
      </c>
      <c r="L40" s="38">
        <f>SUM(L3:L39)</f>
        <v>1814687.6141017545</v>
      </c>
      <c r="M40" s="39">
        <f>N40/I40</f>
        <v>0.41401019366739922</v>
      </c>
      <c r="N40" s="38">
        <f>SUM(N3:N39)</f>
        <v>1257596.4998017543</v>
      </c>
      <c r="O40" s="39">
        <f>P40/I40</f>
        <v>0.22487876325475328</v>
      </c>
      <c r="P40" s="38">
        <f>SUM(P3:P39)</f>
        <v>683091.26170000003</v>
      </c>
      <c r="Q40" s="39">
        <f>SUM(Q3:Q39)</f>
        <v>0</v>
      </c>
      <c r="R40" s="38">
        <f>SUM(R3:R39)</f>
        <v>0</v>
      </c>
      <c r="S40" s="38"/>
      <c r="T40" s="38">
        <f>SUM(T3:T39)</f>
        <v>809847.61228070175</v>
      </c>
      <c r="U40" s="38">
        <f>SUM(U3:U39)</f>
        <v>683212.64070175437</v>
      </c>
      <c r="V40" s="38">
        <f>SUM(V3:V39)</f>
        <v>1544537.6589473686</v>
      </c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U40" s="43"/>
    </row>
    <row r="41" spans="1:47" s="22" customFormat="1" ht="15" thickBot="1" x14ac:dyDescent="0.35">
      <c r="A41" s="42"/>
      <c r="B41" s="44"/>
      <c r="C41" s="44"/>
      <c r="D41" s="44"/>
      <c r="F41" s="44"/>
      <c r="I41" s="45"/>
      <c r="J41" s="44"/>
      <c r="L41" s="45"/>
      <c r="N41" s="45"/>
      <c r="P41" s="45"/>
      <c r="R41" s="45"/>
      <c r="S41" s="44"/>
      <c r="T41" s="46">
        <f>T40/I40</f>
        <v>0.26660790392965317</v>
      </c>
      <c r="U41" s="46">
        <f>U40/I40</f>
        <v>0.22491872213189026</v>
      </c>
      <c r="V41" s="46">
        <f>V40/I40</f>
        <v>0.5084733739384566</v>
      </c>
      <c r="W41" s="47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</sheetData>
  <mergeCells count="2">
    <mergeCell ref="A1:R1"/>
    <mergeCell ref="A40:H40"/>
  </mergeCells>
  <pageMargins left="0.35433070866141703" right="0.60433070899999997" top="0.59055118110236204" bottom="0.35" header="0.31496062992126" footer="0.19"/>
  <pageSetup paperSize="9"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Annexure A1</vt:lpstr>
      <vt:lpstr>'Annexure A1'!Print_Area</vt:lpstr>
      <vt:lpstr>'Annexure A1'!Print_Titles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2013-04-19T10:10:32Z</cp:lastPrinted>
  <dcterms:created xsi:type="dcterms:W3CDTF">2012-11-05T12:30:38Z</dcterms:created>
  <dcterms:modified xsi:type="dcterms:W3CDTF">2013-04-19T10:12:22Z</dcterms:modified>
</cp:coreProperties>
</file>